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slaine.vieira\Desktop\Manuais - Reunião CAF 08_05_18\"/>
    </mc:Choice>
  </mc:AlternateContent>
  <bookViews>
    <workbookView xWindow="0" yWindow="0" windowWidth="24000" windowHeight="9735"/>
  </bookViews>
  <sheets>
    <sheet name="Check_consumo" sheetId="2" r:id="rId1"/>
  </sheets>
  <definedNames>
    <definedName name="_xlnm.Print_Area" localSheetId="0">Check_consumo!$A$1:$AI$39</definedName>
  </definedNames>
  <calcPr calcId="152511"/>
</workbook>
</file>

<file path=xl/calcChain.xml><?xml version="1.0" encoding="utf-8"?>
<calcChain xmlns="http://schemas.openxmlformats.org/spreadsheetml/2006/main">
  <c r="N8" i="2" l="1"/>
  <c r="K8" i="2"/>
  <c r="H9" i="2"/>
  <c r="K9" i="2" s="1"/>
  <c r="N9" i="2" s="1"/>
  <c r="Q9" i="2" s="1"/>
  <c r="T9" i="2" s="1"/>
  <c r="W9" i="2" s="1"/>
  <c r="Z9" i="2" s="1"/>
  <c r="H15" i="2" s="1"/>
  <c r="K15" i="2" s="1"/>
  <c r="N15" i="2" s="1"/>
  <c r="Q15" i="2" s="1"/>
  <c r="T15" i="2" s="1"/>
  <c r="W15" i="2" s="1"/>
  <c r="Z15" i="2" s="1"/>
  <c r="H21" i="2" s="1"/>
  <c r="K21" i="2" s="1"/>
  <c r="N21" i="2" s="1"/>
  <c r="Q21" i="2" s="1"/>
  <c r="T21" i="2" s="1"/>
  <c r="W21" i="2" s="1"/>
  <c r="Z21" i="2" s="1"/>
  <c r="H27" i="2" s="1"/>
  <c r="K27" i="2" s="1"/>
  <c r="N27" i="2" s="1"/>
  <c r="Q27" i="2" s="1"/>
  <c r="T27" i="2" s="1"/>
  <c r="W27" i="2" s="1"/>
  <c r="Z27" i="2" s="1"/>
  <c r="H33" i="2" s="1"/>
  <c r="K33" i="2" s="1"/>
  <c r="N33" i="2" s="1"/>
  <c r="J12" i="2"/>
  <c r="K14" i="2" s="1"/>
  <c r="Y12" i="2"/>
  <c r="AA12" i="2" s="1"/>
  <c r="T6" i="2"/>
  <c r="AA6" i="2"/>
  <c r="P36" i="2"/>
  <c r="M36" i="2"/>
  <c r="O36" i="2" s="1"/>
  <c r="J36" i="2"/>
  <c r="L38" i="2" s="1"/>
  <c r="G36" i="2"/>
  <c r="H38" i="2" s="1"/>
  <c r="Y30" i="2"/>
  <c r="AA32" i="2" s="1"/>
  <c r="V30" i="2"/>
  <c r="W32" i="2" s="1"/>
  <c r="S30" i="2"/>
  <c r="T32" i="2" s="1"/>
  <c r="P30" i="2"/>
  <c r="Q32" i="2" s="1"/>
  <c r="M30" i="2"/>
  <c r="M32" i="2" s="1"/>
  <c r="J30" i="2"/>
  <c r="L30" i="2" s="1"/>
  <c r="G30" i="2"/>
  <c r="I30" i="2" s="1"/>
  <c r="Y24" i="2"/>
  <c r="AA24" i="2" s="1"/>
  <c r="V24" i="2"/>
  <c r="X24" i="2" s="1"/>
  <c r="S24" i="2"/>
  <c r="S26" i="2" s="1"/>
  <c r="P24" i="2"/>
  <c r="R26" i="2" s="1"/>
  <c r="M24" i="2"/>
  <c r="O24" i="2" s="1"/>
  <c r="J24" i="2"/>
  <c r="L24" i="2" s="1"/>
  <c r="G24" i="2"/>
  <c r="G26" i="2" s="1"/>
  <c r="Y18" i="2"/>
  <c r="Y20" i="2" s="1"/>
  <c r="V18" i="2"/>
  <c r="X18" i="2" s="1"/>
  <c r="S18" i="2"/>
  <c r="U18" i="2" s="1"/>
  <c r="P18" i="2"/>
  <c r="R18" i="2" s="1"/>
  <c r="M18" i="2"/>
  <c r="O19" i="2" s="1"/>
  <c r="J18" i="2"/>
  <c r="L18" i="2" s="1"/>
  <c r="G18" i="2"/>
  <c r="I18" i="2" s="1"/>
  <c r="V12" i="2"/>
  <c r="X12" i="2" s="1"/>
  <c r="S12" i="2"/>
  <c r="U12" i="2" s="1"/>
  <c r="P12" i="2"/>
  <c r="R13" i="2" s="1"/>
  <c r="M12" i="2"/>
  <c r="O12" i="2" s="1"/>
  <c r="O38" i="2"/>
  <c r="M38" i="2"/>
  <c r="AA14" i="2"/>
  <c r="S32" i="2"/>
  <c r="J20" i="2"/>
  <c r="Y14" i="2"/>
  <c r="N38" i="2"/>
  <c r="O30" i="2"/>
  <c r="O37" i="2"/>
  <c r="AA13" i="2"/>
  <c r="L19" i="2" l="1"/>
  <c r="I37" i="2"/>
  <c r="M26" i="2"/>
  <c r="I38" i="2"/>
  <c r="U31" i="2"/>
  <c r="Z14" i="2"/>
  <c r="I25" i="2"/>
  <c r="V20" i="2"/>
  <c r="L20" i="2"/>
  <c r="H20" i="2"/>
  <c r="K20" i="2"/>
  <c r="J14" i="2"/>
  <c r="I36" i="2"/>
  <c r="K32" i="2"/>
  <c r="X32" i="2"/>
  <c r="L31" i="2"/>
  <c r="U26" i="2"/>
  <c r="U25" i="2"/>
  <c r="I31" i="2"/>
  <c r="T26" i="2"/>
  <c r="I24" i="2"/>
  <c r="AB25" i="2" s="1"/>
  <c r="I26" i="2"/>
  <c r="H26" i="2"/>
  <c r="G38" i="2"/>
  <c r="X30" i="2"/>
  <c r="X31" i="2"/>
  <c r="AA30" i="2"/>
  <c r="Y32" i="2"/>
  <c r="Z32" i="2"/>
  <c r="AA31" i="2"/>
  <c r="V32" i="2"/>
  <c r="J38" i="2"/>
  <c r="L37" i="2"/>
  <c r="K38" i="2"/>
  <c r="L36" i="2"/>
  <c r="U32" i="2"/>
  <c r="R32" i="2"/>
  <c r="R31" i="2"/>
  <c r="R30" i="2"/>
  <c r="P32" i="2"/>
  <c r="U30" i="2"/>
  <c r="O31" i="2"/>
  <c r="O32" i="2"/>
  <c r="N32" i="2"/>
  <c r="J32" i="2"/>
  <c r="L32" i="2"/>
  <c r="H32" i="2"/>
  <c r="G32" i="2"/>
  <c r="I32" i="2"/>
  <c r="AB31" i="2"/>
  <c r="U24" i="2"/>
  <c r="X26" i="2"/>
  <c r="Z26" i="2"/>
  <c r="Y26" i="2"/>
  <c r="AA26" i="2"/>
  <c r="AA25" i="2"/>
  <c r="X25" i="2"/>
  <c r="W26" i="2"/>
  <c r="V26" i="2"/>
  <c r="R25" i="2"/>
  <c r="P26" i="2"/>
  <c r="Q26" i="2"/>
  <c r="R24" i="2"/>
  <c r="O25" i="2"/>
  <c r="N26" i="2"/>
  <c r="O26" i="2"/>
  <c r="K26" i="2"/>
  <c r="L26" i="2"/>
  <c r="J26" i="2"/>
  <c r="L25" i="2"/>
  <c r="X19" i="2"/>
  <c r="AA19" i="2"/>
  <c r="AA20" i="2"/>
  <c r="AA18" i="2"/>
  <c r="Z20" i="2"/>
  <c r="X20" i="2"/>
  <c r="W20" i="2"/>
  <c r="U20" i="2"/>
  <c r="U19" i="2"/>
  <c r="Q20" i="2"/>
  <c r="R20" i="2"/>
  <c r="R19" i="2"/>
  <c r="T20" i="2"/>
  <c r="P20" i="2"/>
  <c r="S20" i="2"/>
  <c r="N20" i="2"/>
  <c r="M20" i="2"/>
  <c r="O20" i="2"/>
  <c r="O18" i="2"/>
  <c r="AC18" i="2" s="1"/>
  <c r="G20" i="2"/>
  <c r="I20" i="2"/>
  <c r="AB19" i="2"/>
  <c r="I19" i="2"/>
  <c r="W14" i="2"/>
  <c r="V14" i="2"/>
  <c r="X13" i="2"/>
  <c r="X14" i="2"/>
  <c r="U13" i="2"/>
  <c r="T14" i="2"/>
  <c r="S14" i="2"/>
  <c r="U14" i="2"/>
  <c r="Q14" i="2"/>
  <c r="M14" i="2"/>
  <c r="P14" i="2"/>
  <c r="R14" i="2"/>
  <c r="R12" i="2"/>
  <c r="AB13" i="2"/>
  <c r="O13" i="2"/>
  <c r="N14" i="2"/>
  <c r="O14" i="2"/>
  <c r="AD6" i="2"/>
  <c r="AD22" i="2" s="1"/>
  <c r="L13" i="2"/>
  <c r="L12" i="2"/>
  <c r="AC24" i="2" l="1"/>
  <c r="AB30" i="2"/>
  <c r="AB12" i="2"/>
  <c r="AC30" i="2"/>
  <c r="AC31" i="2"/>
  <c r="AB37" i="2"/>
  <c r="AB24" i="2"/>
  <c r="AC25" i="2"/>
  <c r="AB18" i="2"/>
  <c r="AC19" i="2"/>
  <c r="P37" i="2"/>
  <c r="AD26" i="2" s="1"/>
  <c r="AD36" i="2"/>
  <c r="AC13" i="2"/>
  <c r="AC12" i="2"/>
  <c r="AC36" i="2" l="1"/>
  <c r="AD17" i="2" s="1"/>
  <c r="AB36" i="2"/>
  <c r="AD10" i="2" s="1"/>
  <c r="AC37" i="2"/>
  <c r="AD13" i="2" s="1"/>
  <c r="AH10" i="2" l="1"/>
  <c r="AH12" i="2" s="1"/>
</calcChain>
</file>

<file path=xl/sharedStrings.xml><?xml version="1.0" encoding="utf-8"?>
<sst xmlns="http://schemas.openxmlformats.org/spreadsheetml/2006/main" count="46" uniqueCount="24">
  <si>
    <t>INSTRUÇÕES</t>
  </si>
  <si>
    <t>CONTROLE DIÁRIO DO CONSUMO DE ÁGUA</t>
  </si>
  <si>
    <t>segunda-feira</t>
  </si>
  <si>
    <t>terça-feira</t>
  </si>
  <si>
    <t>Preencher os campos "AMARELOS":
U.E. , QTD ALUNOS, ESC. FAMÍLIA e
DATA DA 1ª LEITURA</t>
  </si>
  <si>
    <t>U.E</t>
  </si>
  <si>
    <t>QUANTIDADE ALUNOS</t>
  </si>
  <si>
    <t>CONSUMO ACUMULADO MENSAL (m³)</t>
  </si>
  <si>
    <t>quarta-feira</t>
  </si>
  <si>
    <t>quinta-feira</t>
  </si>
  <si>
    <t xml:space="preserve"> TEM ESCOLA DA FAMÍLIA ?</t>
  </si>
  <si>
    <t>CONSUMO PREVISTO DIA (m³)</t>
  </si>
  <si>
    <t>CONSUMO PREVISTO MÊS (m³)</t>
  </si>
  <si>
    <t>sexta-feira</t>
  </si>
  <si>
    <t>Digite a data da primeira leitura do mês (dia útil) no formato dd/mm/aaaa</t>
  </si>
  <si>
    <t>sábado</t>
  </si>
  <si>
    <t>domingo</t>
  </si>
  <si>
    <t>MENSAGENS</t>
  </si>
  <si>
    <t>SIM</t>
  </si>
  <si>
    <t>NÃO</t>
  </si>
  <si>
    <r>
      <t xml:space="preserve">Digite as medições diárias desde a 1ª leitura até o último dia do mês. </t>
    </r>
    <r>
      <rPr>
        <b/>
        <sz val="10"/>
        <color rgb="FFFFFF00"/>
        <rFont val="Calibri"/>
        <family val="2"/>
        <scheme val="minor"/>
      </rPr>
      <t>(todas devem ser realizadas aproximadamente no mesmo horário)</t>
    </r>
  </si>
  <si>
    <t>CONSUMO DIÁRIO</t>
  </si>
  <si>
    <t>MÉDIA DIÁRIA DE CONSUMO DA ESCOLA (m³)</t>
  </si>
  <si>
    <t>PCDCA - Versão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</si>
</sst>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9" tint="0.59999389629810485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name val="Calibri"/>
      <family val="2"/>
      <scheme val="minor"/>
    </font>
    <font>
      <sz val="2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9" tint="0.59999389629810485"/>
      <name val="Calibri"/>
      <family val="2"/>
      <scheme val="minor"/>
    </font>
    <font>
      <sz val="18"/>
      <color theme="9" tint="0.59999389629810485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24"/>
      <color theme="9" tint="0.7999816888943144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" fillId="0" borderId="0" xfId="0" applyFont="1"/>
    <xf numFmtId="0" fontId="0" fillId="6" borderId="0" xfId="0" applyFill="1" applyBorder="1" applyAlignment="1">
      <alignment horizontal="center" vertical="center"/>
    </xf>
    <xf numFmtId="0" fontId="8" fillId="0" borderId="0" xfId="0" applyFont="1"/>
    <xf numFmtId="0" fontId="13" fillId="0" borderId="0" xfId="0" applyFont="1"/>
    <xf numFmtId="1" fontId="19" fillId="6" borderId="0" xfId="0" applyNumberFormat="1" applyFont="1" applyFill="1" applyBorder="1"/>
    <xf numFmtId="0" fontId="19" fillId="6" borderId="0" xfId="0" applyFont="1" applyFill="1" applyBorder="1" applyAlignment="1"/>
    <xf numFmtId="0" fontId="17" fillId="6" borderId="14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/>
    <xf numFmtId="0" fontId="21" fillId="6" borderId="0" xfId="0" applyFont="1" applyFill="1" applyBorder="1" applyAlignment="1" applyProtection="1">
      <alignment vertical="center"/>
      <protection locked="0"/>
    </xf>
    <xf numFmtId="0" fontId="13" fillId="6" borderId="0" xfId="0" applyFont="1" applyFill="1" applyBorder="1"/>
    <xf numFmtId="0" fontId="10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 wrapText="1"/>
    </xf>
    <xf numFmtId="0" fontId="20" fillId="6" borderId="16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13" fillId="6" borderId="11" xfId="0" applyFont="1" applyFill="1" applyBorder="1"/>
    <xf numFmtId="0" fontId="18" fillId="6" borderId="16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vertical="center"/>
    </xf>
    <xf numFmtId="1" fontId="25" fillId="6" borderId="0" xfId="0" applyNumberFormat="1" applyFont="1" applyFill="1" applyBorder="1" applyAlignment="1">
      <alignment vertical="center"/>
    </xf>
    <xf numFmtId="0" fontId="15" fillId="6" borderId="0" xfId="0" applyFont="1" applyFill="1" applyBorder="1" applyAlignment="1" applyProtection="1">
      <alignment vertical="center" wrapText="1"/>
      <protection locked="0"/>
    </xf>
    <xf numFmtId="0" fontId="13" fillId="6" borderId="32" xfId="0" applyFont="1" applyFill="1" applyBorder="1"/>
    <xf numFmtId="0" fontId="13" fillId="6" borderId="33" xfId="0" applyFont="1" applyFill="1" applyBorder="1"/>
    <xf numFmtId="1" fontId="28" fillId="6" borderId="0" xfId="0" applyNumberFormat="1" applyFont="1" applyFill="1" applyBorder="1" applyAlignment="1">
      <alignment vertical="center"/>
    </xf>
    <xf numFmtId="0" fontId="13" fillId="6" borderId="16" xfId="0" applyFont="1" applyFill="1" applyBorder="1"/>
    <xf numFmtId="0" fontId="19" fillId="6" borderId="0" xfId="0" applyFont="1" applyFill="1" applyBorder="1"/>
    <xf numFmtId="0" fontId="29" fillId="6" borderId="0" xfId="0" applyFont="1" applyFill="1" applyBorder="1" applyAlignment="1" applyProtection="1">
      <alignment vertical="center" wrapText="1"/>
      <protection locked="0"/>
    </xf>
    <xf numFmtId="1" fontId="30" fillId="6" borderId="0" xfId="0" applyNumberFormat="1" applyFont="1" applyFill="1" applyBorder="1" applyAlignment="1">
      <alignment vertical="center"/>
    </xf>
    <xf numFmtId="0" fontId="19" fillId="6" borderId="16" xfId="0" applyFont="1" applyFill="1" applyBorder="1"/>
    <xf numFmtId="0" fontId="31" fillId="12" borderId="33" xfId="0" applyFont="1" applyFill="1" applyBorder="1" applyAlignment="1">
      <alignment horizontal="center" vertical="center" wrapText="1"/>
    </xf>
    <xf numFmtId="0" fontId="33" fillId="6" borderId="11" xfId="0" applyFont="1" applyFill="1" applyBorder="1"/>
    <xf numFmtId="0" fontId="33" fillId="6" borderId="0" xfId="0" applyFont="1" applyFill="1" applyBorder="1"/>
    <xf numFmtId="0" fontId="1" fillId="0" borderId="0" xfId="0" applyFont="1" applyBorder="1"/>
    <xf numFmtId="0" fontId="34" fillId="17" borderId="6" xfId="0" applyFont="1" applyFill="1" applyBorder="1" applyAlignment="1">
      <alignment horizontal="center" vertical="center" wrapText="1"/>
    </xf>
    <xf numFmtId="0" fontId="34" fillId="17" borderId="5" xfId="0" applyFont="1" applyFill="1" applyBorder="1" applyAlignment="1">
      <alignment horizontal="center" vertical="center" wrapText="1"/>
    </xf>
    <xf numFmtId="0" fontId="34" fillId="17" borderId="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8" xfId="0" applyFont="1" applyFill="1" applyBorder="1" applyAlignment="1">
      <alignment horizontal="center" vertical="center" wrapText="1"/>
    </xf>
    <xf numFmtId="0" fontId="34" fillId="17" borderId="9" xfId="0" applyFont="1" applyFill="1" applyBorder="1" applyAlignment="1">
      <alignment horizontal="center" vertical="center" wrapText="1"/>
    </xf>
    <xf numFmtId="0" fontId="34" fillId="17" borderId="10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" fontId="14" fillId="10" borderId="6" xfId="0" applyNumberFormat="1" applyFont="1" applyFill="1" applyBorder="1" applyAlignment="1">
      <alignment horizontal="center" vertical="center"/>
    </xf>
    <xf numFmtId="1" fontId="14" fillId="10" borderId="5" xfId="0" applyNumberFormat="1" applyFont="1" applyFill="1" applyBorder="1" applyAlignment="1">
      <alignment horizontal="center" vertical="center"/>
    </xf>
    <xf numFmtId="1" fontId="14" fillId="10" borderId="7" xfId="0" applyNumberFormat="1" applyFont="1" applyFill="1" applyBorder="1" applyAlignment="1">
      <alignment horizontal="center" vertical="center"/>
    </xf>
    <xf numFmtId="1" fontId="14" fillId="10" borderId="8" xfId="0" applyNumberFormat="1" applyFont="1" applyFill="1" applyBorder="1" applyAlignment="1">
      <alignment horizontal="center" vertical="center"/>
    </xf>
    <xf numFmtId="1" fontId="14" fillId="10" borderId="9" xfId="0" applyNumberFormat="1" applyFont="1" applyFill="1" applyBorder="1" applyAlignment="1">
      <alignment horizontal="center" vertical="center"/>
    </xf>
    <xf numFmtId="1" fontId="14" fillId="10" borderId="10" xfId="0" applyNumberFormat="1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1" fontId="25" fillId="10" borderId="6" xfId="0" applyNumberFormat="1" applyFont="1" applyFill="1" applyBorder="1" applyAlignment="1">
      <alignment horizontal="center" wrapText="1"/>
    </xf>
    <xf numFmtId="0" fontId="25" fillId="10" borderId="5" xfId="0" applyFont="1" applyFill="1" applyBorder="1" applyAlignment="1">
      <alignment horizontal="center" wrapText="1"/>
    </xf>
    <xf numFmtId="0" fontId="25" fillId="10" borderId="7" xfId="0" applyFont="1" applyFill="1" applyBorder="1" applyAlignment="1">
      <alignment horizontal="center" wrapText="1"/>
    </xf>
    <xf numFmtId="0" fontId="25" fillId="10" borderId="8" xfId="0" applyFont="1" applyFill="1" applyBorder="1" applyAlignment="1">
      <alignment horizontal="center" wrapText="1"/>
    </xf>
    <xf numFmtId="0" fontId="25" fillId="10" borderId="9" xfId="0" applyFont="1" applyFill="1" applyBorder="1" applyAlignment="1">
      <alignment horizontal="center" wrapText="1"/>
    </xf>
    <xf numFmtId="0" fontId="25" fillId="10" borderId="10" xfId="0" applyFont="1" applyFill="1" applyBorder="1" applyAlignment="1">
      <alignment horizontal="center" wrapText="1"/>
    </xf>
    <xf numFmtId="0" fontId="26" fillId="15" borderId="6" xfId="0" applyFont="1" applyFill="1" applyBorder="1" applyAlignment="1">
      <alignment horizontal="center" vertical="center"/>
    </xf>
    <xf numFmtId="0" fontId="26" fillId="15" borderId="5" xfId="0" applyFont="1" applyFill="1" applyBorder="1" applyAlignment="1">
      <alignment horizontal="center" vertical="center"/>
    </xf>
    <xf numFmtId="0" fontId="26" fillId="15" borderId="7" xfId="0" applyFont="1" applyFill="1" applyBorder="1" applyAlignment="1">
      <alignment horizontal="center" vertical="center"/>
    </xf>
    <xf numFmtId="0" fontId="26" fillId="15" borderId="20" xfId="0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26" fillId="15" borderId="8" xfId="0" applyFont="1" applyFill="1" applyBorder="1" applyAlignment="1">
      <alignment horizontal="center" vertical="center"/>
    </xf>
    <xf numFmtId="0" fontId="26" fillId="15" borderId="9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20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18" xfId="0" applyFont="1" applyFill="1" applyBorder="1" applyAlignment="1">
      <alignment horizontal="center" vertical="center" wrapText="1"/>
    </xf>
    <xf numFmtId="0" fontId="31" fillId="12" borderId="8" xfId="0" applyFont="1" applyFill="1" applyBorder="1" applyAlignment="1">
      <alignment horizontal="center" vertical="center" wrapText="1"/>
    </xf>
    <xf numFmtId="0" fontId="31" fillId="12" borderId="9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14" fontId="35" fillId="7" borderId="21" xfId="0" applyNumberFormat="1" applyFont="1" applyFill="1" applyBorder="1" applyAlignment="1" applyProtection="1">
      <alignment horizontal="center" vertical="center"/>
      <protection locked="0"/>
    </xf>
    <xf numFmtId="14" fontId="35" fillId="7" borderId="22" xfId="0" applyNumberFormat="1" applyFont="1" applyFill="1" applyBorder="1" applyAlignment="1" applyProtection="1">
      <alignment horizontal="center" vertical="center"/>
      <protection locked="0"/>
    </xf>
    <xf numFmtId="14" fontId="35" fillId="7" borderId="23" xfId="0" applyNumberFormat="1" applyFont="1" applyFill="1" applyBorder="1" applyAlignment="1" applyProtection="1">
      <alignment horizontal="center" vertical="center"/>
      <protection locked="0"/>
    </xf>
    <xf numFmtId="0" fontId="22" fillId="13" borderId="21" xfId="0" applyFont="1" applyFill="1" applyBorder="1" applyAlignment="1">
      <alignment horizontal="center"/>
    </xf>
    <xf numFmtId="0" fontId="22" fillId="13" borderId="22" xfId="0" applyFont="1" applyFill="1" applyBorder="1" applyAlignment="1">
      <alignment horizontal="center"/>
    </xf>
    <xf numFmtId="0" fontId="22" fillId="13" borderId="23" xfId="0" applyFont="1" applyFill="1" applyBorder="1" applyAlignment="1">
      <alignment horizontal="center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8" xfId="0" applyFont="1" applyFill="1" applyBorder="1" applyAlignment="1" applyProtection="1">
      <alignment horizontal="center" vertical="center"/>
      <protection locked="0"/>
    </xf>
    <xf numFmtId="0" fontId="21" fillId="5" borderId="25" xfId="0" applyFont="1" applyFill="1" applyBorder="1" applyAlignment="1" applyProtection="1">
      <alignment horizontal="center" vertical="center"/>
      <protection locked="0"/>
    </xf>
    <xf numFmtId="0" fontId="21" fillId="5" borderId="26" xfId="0" applyFont="1" applyFill="1" applyBorder="1" applyAlignment="1" applyProtection="1">
      <alignment horizontal="center" vertical="center"/>
      <protection locked="0"/>
    </xf>
    <xf numFmtId="0" fontId="21" fillId="5" borderId="29" xfId="0" applyFont="1" applyFill="1" applyBorder="1" applyAlignment="1" applyProtection="1">
      <alignment horizontal="center" vertical="center"/>
      <protection locked="0"/>
    </xf>
    <xf numFmtId="0" fontId="21" fillId="5" borderId="27" xfId="0" applyFont="1" applyFill="1" applyBorder="1" applyAlignment="1" applyProtection="1">
      <alignment horizontal="center" vertical="center"/>
      <protection locked="0"/>
    </xf>
    <xf numFmtId="1" fontId="28" fillId="9" borderId="24" xfId="0" applyNumberFormat="1" applyFont="1" applyFill="1" applyBorder="1" applyAlignment="1">
      <alignment horizontal="center" vertical="center"/>
    </xf>
    <xf numFmtId="1" fontId="28" fillId="9" borderId="25" xfId="0" applyNumberFormat="1" applyFont="1" applyFill="1" applyBorder="1" applyAlignment="1">
      <alignment horizontal="center" vertical="center"/>
    </xf>
    <xf numFmtId="1" fontId="28" fillId="9" borderId="26" xfId="0" applyNumberFormat="1" applyFont="1" applyFill="1" applyBorder="1" applyAlignment="1">
      <alignment horizontal="center" vertical="center"/>
    </xf>
    <xf numFmtId="1" fontId="28" fillId="9" borderId="27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7" fillId="7" borderId="24" xfId="0" applyFont="1" applyFill="1" applyBorder="1" applyAlignment="1" applyProtection="1">
      <alignment horizontal="center" vertical="center"/>
      <protection locked="0"/>
    </xf>
    <xf numFmtId="0" fontId="7" fillId="7" borderId="28" xfId="0" applyFont="1" applyFill="1" applyBorder="1" applyAlignment="1" applyProtection="1">
      <alignment horizontal="center" vertical="center"/>
      <protection locked="0"/>
    </xf>
    <xf numFmtId="0" fontId="7" fillId="7" borderId="25" xfId="0" applyFont="1" applyFill="1" applyBorder="1" applyAlignment="1" applyProtection="1">
      <alignment horizontal="center" vertical="center"/>
      <protection locked="0"/>
    </xf>
    <xf numFmtId="0" fontId="7" fillId="7" borderId="26" xfId="0" applyFont="1" applyFill="1" applyBorder="1" applyAlignment="1" applyProtection="1">
      <alignment horizontal="center" vertical="center"/>
      <protection locked="0"/>
    </xf>
    <xf numFmtId="0" fontId="7" fillId="7" borderId="29" xfId="0" applyFont="1" applyFill="1" applyBorder="1" applyAlignment="1" applyProtection="1">
      <alignment horizontal="center" vertical="center"/>
      <protection locked="0"/>
    </xf>
    <xf numFmtId="0" fontId="7" fillId="7" borderId="27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26" xfId="0" applyFont="1" applyFill="1" applyBorder="1" applyAlignment="1" applyProtection="1">
      <alignment horizontal="center" vertical="center"/>
      <protection locked="0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" fontId="6" fillId="10" borderId="6" xfId="0" applyNumberFormat="1" applyFont="1" applyFill="1" applyBorder="1" applyAlignment="1">
      <alignment horizontal="center" vertical="center"/>
    </xf>
    <xf numFmtId="1" fontId="6" fillId="10" borderId="7" xfId="0" applyNumberFormat="1" applyFont="1" applyFill="1" applyBorder="1" applyAlignment="1">
      <alignment horizontal="center" vertical="center"/>
    </xf>
    <xf numFmtId="1" fontId="6" fillId="10" borderId="8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1" fontId="6" fillId="10" borderId="24" xfId="0" applyNumberFormat="1" applyFont="1" applyFill="1" applyBorder="1" applyAlignment="1">
      <alignment horizontal="center" vertical="center"/>
    </xf>
    <xf numFmtId="1" fontId="6" fillId="10" borderId="25" xfId="0" applyNumberFormat="1" applyFont="1" applyFill="1" applyBorder="1" applyAlignment="1">
      <alignment horizontal="center" vertical="center"/>
    </xf>
    <xf numFmtId="1" fontId="6" fillId="10" borderId="26" xfId="0" applyNumberFormat="1" applyFont="1" applyFill="1" applyBorder="1" applyAlignment="1">
      <alignment horizontal="center" vertical="center"/>
    </xf>
    <xf numFmtId="1" fontId="6" fillId="10" borderId="27" xfId="0" applyNumberFormat="1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9" fillId="7" borderId="6" xfId="0" applyFont="1" applyFill="1" applyBorder="1" applyAlignment="1" applyProtection="1">
      <alignment horizontal="center" vertical="center"/>
      <protection locked="0"/>
    </xf>
    <xf numFmtId="0" fontId="9" fillId="7" borderId="7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1" fillId="5" borderId="31" xfId="0" applyFont="1" applyFill="1" applyBorder="1" applyAlignment="1" applyProtection="1">
      <alignment horizontal="center" vertical="center"/>
      <protection locked="0"/>
    </xf>
    <xf numFmtId="0" fontId="20" fillId="12" borderId="6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center" vertical="center" wrapText="1"/>
    </xf>
    <xf numFmtId="0" fontId="32" fillId="12" borderId="3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 applyProtection="1">
      <alignment horizontal="center"/>
    </xf>
    <xf numFmtId="0" fontId="3" fillId="8" borderId="22" xfId="0" applyFont="1" applyFill="1" applyBorder="1" applyAlignment="1" applyProtection="1">
      <alignment horizontal="center"/>
    </xf>
    <xf numFmtId="0" fontId="3" fillId="8" borderId="23" xfId="0" applyFont="1" applyFill="1" applyBorder="1" applyAlignment="1" applyProtection="1">
      <alignment horizontal="center"/>
    </xf>
  </cellXfs>
  <cellStyles count="1">
    <cellStyle name="Normal" xfId="0" builtinId="0"/>
  </cellStyles>
  <dxfs count="2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9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ont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>
          <fgColor theme="1" tint="0.34998626667073579"/>
          <bgColor theme="1"/>
        </patternFill>
      </fill>
    </dxf>
  </dxfs>
  <tableStyles count="0" defaultTableStyle="TableStyleMedium9" defaultPivotStyle="PivotStyleLight16"/>
  <colors>
    <mruColors>
      <color rgb="FFFFCC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showGridLines="0" tabSelected="1" zoomScale="80" zoomScaleNormal="80" workbookViewId="0">
      <selection activeCell="H8" sqref="H8:J8"/>
    </sheetView>
  </sheetViews>
  <sheetFormatPr defaultRowHeight="15" x14ac:dyDescent="0.25"/>
  <cols>
    <col min="1" max="3" width="6.7109375" customWidth="1"/>
    <col min="4" max="28" width="5.85546875" customWidth="1"/>
    <col min="29" max="29" width="4.28515625" style="11" customWidth="1"/>
    <col min="30" max="34" width="7.42578125" customWidth="1"/>
    <col min="35" max="35" width="3.28515625" customWidth="1"/>
    <col min="36" max="36" width="10.7109375" style="8" customWidth="1"/>
    <col min="37" max="41" width="9.140625" style="8"/>
    <col min="42" max="42" width="9.140625" style="10"/>
  </cols>
  <sheetData>
    <row r="1" spans="1:40" ht="15.75" customHeight="1" thickTop="1" x14ac:dyDescent="0.25">
      <c r="A1" s="41" t="s">
        <v>0</v>
      </c>
      <c r="B1" s="42"/>
      <c r="C1" s="42"/>
      <c r="D1" s="42"/>
      <c r="E1" s="42"/>
      <c r="F1" s="43"/>
      <c r="G1" s="1"/>
      <c r="H1" s="86" t="s">
        <v>1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24"/>
      <c r="AD1" s="38"/>
      <c r="AE1" s="1"/>
      <c r="AF1" s="1"/>
      <c r="AG1" s="1"/>
      <c r="AH1" s="1"/>
      <c r="AI1" s="2"/>
    </row>
    <row r="2" spans="1:40" ht="15.75" customHeight="1" x14ac:dyDescent="0.25">
      <c r="A2" s="44"/>
      <c r="B2" s="45"/>
      <c r="C2" s="45"/>
      <c r="D2" s="45"/>
      <c r="E2" s="45"/>
      <c r="F2" s="46"/>
      <c r="G2" s="4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  <c r="AC2" s="18"/>
      <c r="AD2" s="39"/>
      <c r="AE2" s="4"/>
      <c r="AF2" s="4"/>
      <c r="AG2" s="4"/>
      <c r="AH2" s="4"/>
      <c r="AI2" s="5"/>
    </row>
    <row r="3" spans="1:40" ht="15.75" customHeight="1" thickBot="1" x14ac:dyDescent="0.3">
      <c r="A3" s="47"/>
      <c r="B3" s="48"/>
      <c r="C3" s="48"/>
      <c r="D3" s="48"/>
      <c r="E3" s="48"/>
      <c r="F3" s="49"/>
      <c r="G3" s="4"/>
      <c r="H3" s="92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18"/>
      <c r="AD3" s="4"/>
      <c r="AE3" s="4"/>
      <c r="AF3" s="4"/>
      <c r="AG3" s="4"/>
      <c r="AH3" s="4"/>
      <c r="AI3" s="5"/>
      <c r="AJ3" s="8" t="s">
        <v>2</v>
      </c>
      <c r="AK3" s="8" t="s">
        <v>3</v>
      </c>
      <c r="AM3" s="8" t="s">
        <v>2</v>
      </c>
      <c r="AN3" s="8" t="s">
        <v>3</v>
      </c>
    </row>
    <row r="4" spans="1:40" ht="16.5" customHeight="1" x14ac:dyDescent="0.25">
      <c r="A4" s="50" t="s">
        <v>4</v>
      </c>
      <c r="B4" s="51"/>
      <c r="C4" s="51"/>
      <c r="D4" s="51"/>
      <c r="E4" s="51"/>
      <c r="F4" s="52"/>
      <c r="G4" s="4"/>
      <c r="H4" s="143" t="s">
        <v>5</v>
      </c>
      <c r="I4" s="144"/>
      <c r="J4" s="150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6" t="s">
        <v>6</v>
      </c>
      <c r="W4" s="157"/>
      <c r="X4" s="157"/>
      <c r="Y4" s="158"/>
      <c r="Z4" s="162"/>
      <c r="AA4" s="163"/>
      <c r="AB4" s="164"/>
      <c r="AC4" s="18"/>
      <c r="AD4" s="59" t="s">
        <v>7</v>
      </c>
      <c r="AE4" s="60"/>
      <c r="AF4" s="60"/>
      <c r="AG4" s="60"/>
      <c r="AH4" s="61"/>
      <c r="AI4" s="5"/>
      <c r="AJ4" s="8" t="s">
        <v>3</v>
      </c>
      <c r="AK4" s="8" t="s">
        <v>8</v>
      </c>
      <c r="AM4" s="8" t="s">
        <v>3</v>
      </c>
      <c r="AN4" s="8" t="s">
        <v>8</v>
      </c>
    </row>
    <row r="5" spans="1:40" ht="15.75" customHeight="1" thickBot="1" x14ac:dyDescent="0.3">
      <c r="A5" s="53"/>
      <c r="B5" s="54"/>
      <c r="C5" s="54"/>
      <c r="D5" s="54"/>
      <c r="E5" s="54"/>
      <c r="F5" s="55"/>
      <c r="G5" s="4"/>
      <c r="H5" s="145"/>
      <c r="I5" s="146"/>
      <c r="J5" s="153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5"/>
      <c r="V5" s="159"/>
      <c r="W5" s="160"/>
      <c r="X5" s="160"/>
      <c r="Y5" s="161"/>
      <c r="Z5" s="165"/>
      <c r="AA5" s="166"/>
      <c r="AB5" s="167"/>
      <c r="AC5" s="18"/>
      <c r="AD5" s="62"/>
      <c r="AE5" s="63"/>
      <c r="AF5" s="63"/>
      <c r="AG5" s="63"/>
      <c r="AH5" s="64"/>
      <c r="AI5" s="5"/>
      <c r="AJ5" s="8" t="s">
        <v>8</v>
      </c>
      <c r="AK5" s="8" t="s">
        <v>9</v>
      </c>
      <c r="AM5" s="8" t="s">
        <v>8</v>
      </c>
      <c r="AN5" s="8" t="s">
        <v>9</v>
      </c>
    </row>
    <row r="6" spans="1:40" ht="15.75" customHeight="1" thickBot="1" x14ac:dyDescent="0.3">
      <c r="A6" s="56"/>
      <c r="B6" s="57"/>
      <c r="C6" s="57"/>
      <c r="D6" s="57"/>
      <c r="E6" s="57"/>
      <c r="F6" s="58"/>
      <c r="G6" s="4"/>
      <c r="H6" s="188" t="s">
        <v>10</v>
      </c>
      <c r="I6" s="189"/>
      <c r="J6" s="189"/>
      <c r="K6" s="189"/>
      <c r="L6" s="189"/>
      <c r="M6" s="192" t="s">
        <v>19</v>
      </c>
      <c r="N6" s="193"/>
      <c r="O6" s="168" t="s">
        <v>11</v>
      </c>
      <c r="P6" s="169"/>
      <c r="Q6" s="169"/>
      <c r="R6" s="169"/>
      <c r="S6" s="170"/>
      <c r="T6" s="174" t="str">
        <f>IF(Z4="","",ROUNDUP(Z4*0.008,0))</f>
        <v/>
      </c>
      <c r="U6" s="175"/>
      <c r="V6" s="168" t="s">
        <v>12</v>
      </c>
      <c r="W6" s="169"/>
      <c r="X6" s="169"/>
      <c r="Y6" s="169"/>
      <c r="Z6" s="170"/>
      <c r="AA6" s="178" t="str">
        <f>IF(Z4="","",IF($M$6="sim",ROUNDUP(T6*30,0),ROUNDUP(T6*22,0)))</f>
        <v/>
      </c>
      <c r="AB6" s="179"/>
      <c r="AC6" s="18"/>
      <c r="AD6" s="65">
        <f>SUM(J12,M12,P12,S12,V12,Y12,G18,J18,M18,P18,S18,V18,Y18,G24,J24,M24,P24,S24,V24,Y24,G30,J30,M30,P30,S30,V30,Y30,G36,J36,M36)</f>
        <v>0</v>
      </c>
      <c r="AE6" s="66"/>
      <c r="AF6" s="66"/>
      <c r="AG6" s="66"/>
      <c r="AH6" s="67"/>
      <c r="AI6" s="5"/>
      <c r="AJ6" s="8" t="s">
        <v>9</v>
      </c>
      <c r="AK6" s="8" t="s">
        <v>13</v>
      </c>
      <c r="AM6" s="8" t="s">
        <v>9</v>
      </c>
      <c r="AN6" s="8" t="s">
        <v>13</v>
      </c>
    </row>
    <row r="7" spans="1:40" ht="15.75" thickBot="1" x14ac:dyDescent="0.3">
      <c r="A7" s="50" t="s">
        <v>14</v>
      </c>
      <c r="B7" s="51"/>
      <c r="C7" s="51"/>
      <c r="D7" s="51"/>
      <c r="E7" s="51"/>
      <c r="F7" s="52"/>
      <c r="G7" s="4"/>
      <c r="H7" s="190"/>
      <c r="I7" s="191"/>
      <c r="J7" s="191"/>
      <c r="K7" s="191"/>
      <c r="L7" s="191"/>
      <c r="M7" s="194"/>
      <c r="N7" s="195"/>
      <c r="O7" s="171"/>
      <c r="P7" s="172"/>
      <c r="Q7" s="172"/>
      <c r="R7" s="172"/>
      <c r="S7" s="173"/>
      <c r="T7" s="176"/>
      <c r="U7" s="177"/>
      <c r="V7" s="171"/>
      <c r="W7" s="172"/>
      <c r="X7" s="172"/>
      <c r="Y7" s="172"/>
      <c r="Z7" s="173"/>
      <c r="AA7" s="180"/>
      <c r="AB7" s="181"/>
      <c r="AC7" s="18"/>
      <c r="AD7" s="68"/>
      <c r="AE7" s="69"/>
      <c r="AF7" s="69"/>
      <c r="AG7" s="69"/>
      <c r="AH7" s="70"/>
      <c r="AI7" s="5"/>
      <c r="AJ7" s="8" t="s">
        <v>13</v>
      </c>
      <c r="AK7" s="8" t="s">
        <v>15</v>
      </c>
      <c r="AM7" s="8" t="s">
        <v>13</v>
      </c>
      <c r="AN7" s="8" t="s">
        <v>2</v>
      </c>
    </row>
    <row r="8" spans="1:40" ht="22.5" customHeight="1" thickBot="1" x14ac:dyDescent="0.3">
      <c r="A8" s="53"/>
      <c r="B8" s="54"/>
      <c r="C8" s="54"/>
      <c r="D8" s="54"/>
      <c r="E8" s="54"/>
      <c r="F8" s="55"/>
      <c r="G8" s="4"/>
      <c r="H8" s="122"/>
      <c r="I8" s="123"/>
      <c r="J8" s="124"/>
      <c r="K8" s="182" t="str">
        <f>IF(H8="","","MÊS REF.")</f>
        <v/>
      </c>
      <c r="L8" s="183"/>
      <c r="M8" s="184"/>
      <c r="N8" s="185" t="str">
        <f>UPPER(IF(H8="","",TEXT(H8,"MMMM")))</f>
        <v/>
      </c>
      <c r="O8" s="186"/>
      <c r="P8" s="187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8"/>
      <c r="AD8" s="4"/>
      <c r="AE8" s="4"/>
      <c r="AF8" s="4"/>
      <c r="AG8" s="4"/>
      <c r="AH8" s="4"/>
      <c r="AI8" s="5"/>
      <c r="AJ8" s="8" t="s">
        <v>15</v>
      </c>
      <c r="AK8" s="8" t="s">
        <v>16</v>
      </c>
    </row>
    <row r="9" spans="1:40" ht="19.5" thickBot="1" x14ac:dyDescent="0.35">
      <c r="A9" s="56"/>
      <c r="B9" s="57"/>
      <c r="C9" s="57"/>
      <c r="D9" s="57"/>
      <c r="E9" s="57"/>
      <c r="F9" s="58"/>
      <c r="G9" s="4"/>
      <c r="H9" s="222" t="str">
        <f>IF(H8="","",TEXT(H8,"dddd"))</f>
        <v/>
      </c>
      <c r="I9" s="223"/>
      <c r="J9" s="224"/>
      <c r="K9" s="147" t="str">
        <f>IF(H8="","",IF($M$6="sim",VLOOKUP(H9,$AJ$3:$AK$10,2,FALSE),VLOOKUP(H9,$AM$3:$AN$7,2,FALSE)))</f>
        <v/>
      </c>
      <c r="L9" s="148"/>
      <c r="M9" s="149"/>
      <c r="N9" s="147" t="str">
        <f>IF(K9="","",IF($M$6="sim",VLOOKUP(K9,$AJ$3:$AK$10,2,FALSE),VLOOKUP(K9,$AM$3:$AN$7,2,FALSE)))</f>
        <v/>
      </c>
      <c r="O9" s="148"/>
      <c r="P9" s="149"/>
      <c r="Q9" s="147" t="str">
        <f>IF(N9="","",IF($M$6="sim",VLOOKUP(N9,$AJ$3:$AK$10,2,FALSE),VLOOKUP(N9,$AM$3:$AN$7,2,FALSE)))</f>
        <v/>
      </c>
      <c r="R9" s="148"/>
      <c r="S9" s="149"/>
      <c r="T9" s="147" t="str">
        <f>IF(Q9="","",IF($M$6="sim",VLOOKUP(Q9,$AJ$3:$AK$10,2,FALSE),VLOOKUP(Q9,$AM$3:$AN$7,2,FALSE)))</f>
        <v/>
      </c>
      <c r="U9" s="148"/>
      <c r="V9" s="149"/>
      <c r="W9" s="147" t="str">
        <f>IF(T9="","",IF($M$6="sim",VLOOKUP(T9,$AJ$3:$AK$10,2,FALSE),VLOOKUP(T9,$AM$3:$AN$7,2,FALSE)))</f>
        <v/>
      </c>
      <c r="X9" s="148"/>
      <c r="Y9" s="149"/>
      <c r="Z9" s="147" t="str">
        <f>IF(W9="","",IF($M$6="sim",VLOOKUP(W9,$AJ$3:$AK$10,2,FALSE),VLOOKUP(W9,$AM$3:$AN$7,2,FALSE)))</f>
        <v/>
      </c>
      <c r="AA9" s="148"/>
      <c r="AB9" s="149"/>
      <c r="AC9" s="18"/>
      <c r="AD9" s="125" t="s">
        <v>17</v>
      </c>
      <c r="AE9" s="126"/>
      <c r="AF9" s="126"/>
      <c r="AG9" s="126"/>
      <c r="AH9" s="127"/>
      <c r="AI9" s="5"/>
      <c r="AJ9" s="8" t="s">
        <v>16</v>
      </c>
      <c r="AK9" s="8" t="s">
        <v>2</v>
      </c>
      <c r="AM9" s="8" t="s">
        <v>18</v>
      </c>
      <c r="AN9" s="8" t="s">
        <v>19</v>
      </c>
    </row>
    <row r="10" spans="1:40" ht="15.75" customHeight="1" x14ac:dyDescent="0.25">
      <c r="A10" s="213" t="s">
        <v>20</v>
      </c>
      <c r="B10" s="214"/>
      <c r="C10" s="214"/>
      <c r="D10" s="214"/>
      <c r="E10" s="214"/>
      <c r="F10" s="215"/>
      <c r="G10" s="29"/>
      <c r="H10" s="128"/>
      <c r="I10" s="129"/>
      <c r="J10" s="130"/>
      <c r="K10" s="128"/>
      <c r="L10" s="129"/>
      <c r="M10" s="130"/>
      <c r="N10" s="128"/>
      <c r="O10" s="129"/>
      <c r="P10" s="130"/>
      <c r="Q10" s="128"/>
      <c r="R10" s="129"/>
      <c r="S10" s="130"/>
      <c r="T10" s="128"/>
      <c r="U10" s="129"/>
      <c r="V10" s="130"/>
      <c r="W10" s="128"/>
      <c r="X10" s="129"/>
      <c r="Y10" s="130"/>
      <c r="Z10" s="128"/>
      <c r="AA10" s="129"/>
      <c r="AB10" s="130"/>
      <c r="AC10" s="18"/>
      <c r="AD10" s="205" t="str">
        <f>IF(AB36&gt;0,"VERIFIQUE, POIS HÁ CONSUMOS DIÁRIOS ACIMA DO PREVISTO EM","")</f>
        <v/>
      </c>
      <c r="AE10" s="206"/>
      <c r="AF10" s="206"/>
      <c r="AG10" s="206"/>
      <c r="AH10" s="211">
        <f>AB36</f>
        <v>0</v>
      </c>
      <c r="AI10" s="5"/>
    </row>
    <row r="11" spans="1:40" ht="15.75" customHeight="1" thickBot="1" x14ac:dyDescent="0.3">
      <c r="A11" s="216"/>
      <c r="B11" s="217"/>
      <c r="C11" s="217"/>
      <c r="D11" s="217"/>
      <c r="E11" s="217"/>
      <c r="F11" s="218"/>
      <c r="G11" s="30"/>
      <c r="H11" s="131"/>
      <c r="I11" s="132"/>
      <c r="J11" s="133"/>
      <c r="K11" s="131"/>
      <c r="L11" s="132"/>
      <c r="M11" s="133"/>
      <c r="N11" s="131"/>
      <c r="O11" s="132"/>
      <c r="P11" s="133"/>
      <c r="Q11" s="131"/>
      <c r="R11" s="132"/>
      <c r="S11" s="133"/>
      <c r="T11" s="131"/>
      <c r="U11" s="132"/>
      <c r="V11" s="133"/>
      <c r="W11" s="131"/>
      <c r="X11" s="132"/>
      <c r="Y11" s="133"/>
      <c r="Z11" s="131"/>
      <c r="AA11" s="132"/>
      <c r="AB11" s="133"/>
      <c r="AC11" s="18"/>
      <c r="AD11" s="207"/>
      <c r="AE11" s="208"/>
      <c r="AF11" s="208"/>
      <c r="AG11" s="208"/>
      <c r="AH11" s="212"/>
      <c r="AI11" s="5"/>
    </row>
    <row r="12" spans="1:40" ht="15" customHeight="1" thickBot="1" x14ac:dyDescent="0.3">
      <c r="A12" s="216"/>
      <c r="B12" s="217"/>
      <c r="C12" s="217"/>
      <c r="D12" s="217"/>
      <c r="E12" s="217"/>
      <c r="F12" s="218"/>
      <c r="G12" s="138" t="s">
        <v>21</v>
      </c>
      <c r="H12" s="139"/>
      <c r="I12" s="142"/>
      <c r="J12" s="134" t="str">
        <f>IF(K10=0,"",K10-H10)</f>
        <v/>
      </c>
      <c r="K12" s="135"/>
      <c r="L12" s="12" t="str">
        <f>IF(J12="","",IF(J12=0,1,""))</f>
        <v/>
      </c>
      <c r="M12" s="134" t="str">
        <f>IF(N10=0,"",N10-K10)</f>
        <v/>
      </c>
      <c r="N12" s="135"/>
      <c r="O12" s="12" t="str">
        <f>IF(M12="","",IF(M12=0,1,""))</f>
        <v/>
      </c>
      <c r="P12" s="134" t="str">
        <f>IF(Q10=0,"",Q10-N10)</f>
        <v/>
      </c>
      <c r="Q12" s="135"/>
      <c r="R12" s="12" t="str">
        <f>IF(P12="","",IF(P12=0,1,""))</f>
        <v/>
      </c>
      <c r="S12" s="134" t="str">
        <f>IF(T10=0,"",T10-Q10)</f>
        <v/>
      </c>
      <c r="T12" s="135"/>
      <c r="U12" s="12" t="str">
        <f>IF(S12="","",IF(S12=0,1,""))</f>
        <v/>
      </c>
      <c r="V12" s="134" t="str">
        <f>IF(W10=0,"",W10-T10)</f>
        <v/>
      </c>
      <c r="W12" s="135"/>
      <c r="X12" s="12" t="str">
        <f>IF(V12="","",IF(V12=0,1,""))</f>
        <v/>
      </c>
      <c r="Y12" s="134" t="str">
        <f>IF(Z10=0,"",Z10-W10)</f>
        <v/>
      </c>
      <c r="Z12" s="135"/>
      <c r="AA12" s="12" t="str">
        <f>IF(Y12="","",IF(Y12=0,1,""))</f>
        <v/>
      </c>
      <c r="AB12" s="13">
        <f>COUNT(L13,O13,R13,U13,X13,AA13)</f>
        <v>0</v>
      </c>
      <c r="AC12" s="20">
        <f>COUNT(L12,O12,R12,U12,X12,AA12)</f>
        <v>0</v>
      </c>
      <c r="AD12" s="209"/>
      <c r="AE12" s="210"/>
      <c r="AF12" s="210"/>
      <c r="AG12" s="210"/>
      <c r="AH12" s="37" t="str">
        <f>IF(AH10=0,"","DIA(S)")</f>
        <v/>
      </c>
      <c r="AI12" s="15"/>
    </row>
    <row r="13" spans="1:40" ht="15.75" customHeight="1" thickBot="1" x14ac:dyDescent="0.3">
      <c r="A13" s="219"/>
      <c r="B13" s="220"/>
      <c r="C13" s="220"/>
      <c r="D13" s="220"/>
      <c r="E13" s="220"/>
      <c r="F13" s="221"/>
      <c r="G13" s="140"/>
      <c r="H13" s="141"/>
      <c r="I13" s="142"/>
      <c r="J13" s="136"/>
      <c r="K13" s="137"/>
      <c r="L13" s="12" t="str">
        <f>IF(J12="","",IF(J12&gt;$T$6,1,""))</f>
        <v/>
      </c>
      <c r="M13" s="136"/>
      <c r="N13" s="137"/>
      <c r="O13" s="12" t="str">
        <f>IF(M12="","",IF(M12&gt;$T$6,1,""))</f>
        <v/>
      </c>
      <c r="P13" s="136"/>
      <c r="Q13" s="137"/>
      <c r="R13" s="12" t="str">
        <f>IF(P12="","",IF(P12&gt;$T$6,1,""))</f>
        <v/>
      </c>
      <c r="S13" s="136"/>
      <c r="T13" s="137"/>
      <c r="U13" s="12" t="str">
        <f>IF(S12="","",IF(S12&gt;$T$6,1,""))</f>
        <v/>
      </c>
      <c r="V13" s="136"/>
      <c r="W13" s="137"/>
      <c r="X13" s="12" t="str">
        <f>IF(V12="","",IF(V12&gt;$T$6,1,""))</f>
        <v/>
      </c>
      <c r="Y13" s="136"/>
      <c r="Z13" s="137"/>
      <c r="AA13" s="12" t="str">
        <f>IF(Y12="","",IF(Y12&gt;$T$6,1,""))</f>
        <v/>
      </c>
      <c r="AB13" s="13">
        <f>COUNT(J12,M12,P12,S12,V12,Y12)</f>
        <v>0</v>
      </c>
      <c r="AC13" s="20">
        <f>COUNTIF(J12:Z13,"&lt;0")</f>
        <v>0</v>
      </c>
      <c r="AD13" s="95" t="str">
        <f>IF(AC37=0,"","VERIFIQUE A MEDIÇÃO/DIGITAÇÃO INCORRETA, POIS HÁ CONSUMOS DIÁRIOS NEGATIVOS")</f>
        <v/>
      </c>
      <c r="AE13" s="96"/>
      <c r="AF13" s="96"/>
      <c r="AG13" s="96"/>
      <c r="AH13" s="97"/>
      <c r="AI13" s="14"/>
    </row>
    <row r="14" spans="1:40" ht="7.5" customHeight="1" thickBot="1" x14ac:dyDescent="0.3">
      <c r="A14" s="3"/>
      <c r="B14" s="4"/>
      <c r="C14" s="4"/>
      <c r="D14" s="4"/>
      <c r="E14" s="4"/>
      <c r="F14" s="4"/>
      <c r="G14" s="18"/>
      <c r="H14" s="18"/>
      <c r="I14" s="18"/>
      <c r="J14" s="33" t="str">
        <f>IF(J12=K10,"",J12)</f>
        <v/>
      </c>
      <c r="K14" s="33" t="str">
        <f>IF(J12="","",IF(J12=K10,1,""))</f>
        <v/>
      </c>
      <c r="L14" s="33">
        <v>1</v>
      </c>
      <c r="M14" s="33" t="str">
        <f>IF(M12=N10,"",M12)</f>
        <v/>
      </c>
      <c r="N14" s="33" t="str">
        <f>IF(M12="","",IF(M12=N10,1,""))</f>
        <v/>
      </c>
      <c r="O14" s="33" t="str">
        <f>IF(M12="","",1)</f>
        <v/>
      </c>
      <c r="P14" s="33" t="str">
        <f>IF(P12=Q10,"",P12)</f>
        <v/>
      </c>
      <c r="Q14" s="33" t="str">
        <f>IF(P12="","",IF(P12=Q10,1,""))</f>
        <v/>
      </c>
      <c r="R14" s="33" t="str">
        <f>IF(P12="","",1)</f>
        <v/>
      </c>
      <c r="S14" s="33" t="str">
        <f>IF(S12=T10,"",S12)</f>
        <v/>
      </c>
      <c r="T14" s="33" t="str">
        <f>IF(S12="","",IF(S12=T10,1,""))</f>
        <v/>
      </c>
      <c r="U14" s="33" t="str">
        <f>IF(S12="","",1)</f>
        <v/>
      </c>
      <c r="V14" s="33" t="str">
        <f>IF(V12=W10,"",V12)</f>
        <v/>
      </c>
      <c r="W14" s="33" t="str">
        <f>IF(V12="","",IF(V12=W10,1,""))</f>
        <v/>
      </c>
      <c r="X14" s="33" t="str">
        <f>IF(V12="","",1)</f>
        <v/>
      </c>
      <c r="Y14" s="33" t="str">
        <f>IF(Y12=Z10,"",Y12)</f>
        <v/>
      </c>
      <c r="Z14" s="33" t="str">
        <f>IF(Y12="","",IF(Y12=Z10,1,""))</f>
        <v/>
      </c>
      <c r="AA14" s="33" t="str">
        <f>IF(Y12="","",1)</f>
        <v/>
      </c>
      <c r="AB14" s="18"/>
      <c r="AC14" s="23"/>
      <c r="AD14" s="98"/>
      <c r="AE14" s="99"/>
      <c r="AF14" s="99"/>
      <c r="AG14" s="99"/>
      <c r="AH14" s="100"/>
      <c r="AI14" s="14"/>
    </row>
    <row r="15" spans="1:40" ht="16.5" thickBot="1" x14ac:dyDescent="0.3">
      <c r="A15" s="3"/>
      <c r="B15" s="4"/>
      <c r="C15" s="4"/>
      <c r="D15" s="4"/>
      <c r="E15" s="4"/>
      <c r="F15" s="4"/>
      <c r="G15" s="18"/>
      <c r="H15" s="200" t="str">
        <f>IF(Z9="","",IF($M$6="sim",VLOOKUP(Z9,$AJ$3:$AK$10,2,FALSE),VLOOKUP(Z9,$AM$3:$AN$7,2,FALSE)))</f>
        <v/>
      </c>
      <c r="I15" s="201"/>
      <c r="J15" s="202"/>
      <c r="K15" s="200" t="str">
        <f>IF(H15="","",IF($M$6="sim",VLOOKUP(H15,$AJ$3:$AK$10,2,FALSE),VLOOKUP(H15,$AM$3:$AN$7,2,FALSE)))</f>
        <v/>
      </c>
      <c r="L15" s="201"/>
      <c r="M15" s="202"/>
      <c r="N15" s="200" t="str">
        <f>IF(K15="","",IF($M$6="sim",VLOOKUP(K15,$AJ$3:$AK$10,2,FALSE),VLOOKUP(K15,$AM$3:$AN$7,2,FALSE)))</f>
        <v/>
      </c>
      <c r="O15" s="201"/>
      <c r="P15" s="202"/>
      <c r="Q15" s="200" t="str">
        <f>IF(N15="","",IF($M$6="sim",VLOOKUP(N15,$AJ$3:$AK$10,2,FALSE),VLOOKUP(N15,$AM$3:$AN$7,2,FALSE)))</f>
        <v/>
      </c>
      <c r="R15" s="201"/>
      <c r="S15" s="202"/>
      <c r="T15" s="200" t="str">
        <f>IF(Q15="","",IF($M$6="sim",VLOOKUP(Q15,$AJ$3:$AK$10,2,FALSE),VLOOKUP(Q15,$AM$3:$AN$7,2,FALSE)))</f>
        <v/>
      </c>
      <c r="U15" s="201"/>
      <c r="V15" s="202"/>
      <c r="W15" s="200" t="str">
        <f>IF(T15="","",IF($M$6="sim",VLOOKUP(T15,$AJ$3:$AK$10,2,FALSE),VLOOKUP(T15,$AM$3:$AN$7,2,FALSE)))</f>
        <v/>
      </c>
      <c r="X15" s="201"/>
      <c r="Y15" s="202"/>
      <c r="Z15" s="200" t="str">
        <f>IF(W15="","",IF($M$6="sim",VLOOKUP(W15,$AJ$3:$AK$10,2,FALSE),VLOOKUP(W15,$AM$3:$AN$7,2,FALSE)))</f>
        <v/>
      </c>
      <c r="AA15" s="201"/>
      <c r="AB15" s="202"/>
      <c r="AC15" s="18"/>
      <c r="AD15" s="98"/>
      <c r="AE15" s="99"/>
      <c r="AF15" s="99"/>
      <c r="AG15" s="99"/>
      <c r="AH15" s="100"/>
      <c r="AI15" s="5"/>
    </row>
    <row r="16" spans="1:40" ht="16.5" customHeight="1" thickBot="1" x14ac:dyDescent="0.3">
      <c r="A16" s="3"/>
      <c r="B16" s="4"/>
      <c r="C16" s="4"/>
      <c r="D16" s="4"/>
      <c r="E16" s="4"/>
      <c r="F16" s="4"/>
      <c r="G16" s="18"/>
      <c r="H16" s="128"/>
      <c r="I16" s="129"/>
      <c r="J16" s="130"/>
      <c r="K16" s="128"/>
      <c r="L16" s="129"/>
      <c r="M16" s="130"/>
      <c r="N16" s="128"/>
      <c r="O16" s="129"/>
      <c r="P16" s="130"/>
      <c r="Q16" s="128"/>
      <c r="R16" s="129"/>
      <c r="S16" s="130"/>
      <c r="T16" s="128"/>
      <c r="U16" s="129"/>
      <c r="V16" s="130"/>
      <c r="W16" s="128"/>
      <c r="X16" s="129"/>
      <c r="Y16" s="130"/>
      <c r="Z16" s="128"/>
      <c r="AA16" s="129"/>
      <c r="AB16" s="130"/>
      <c r="AC16" s="18"/>
      <c r="AD16" s="101"/>
      <c r="AE16" s="102"/>
      <c r="AF16" s="102"/>
      <c r="AG16" s="102"/>
      <c r="AH16" s="103"/>
      <c r="AI16" s="5"/>
      <c r="AK16" s="40"/>
    </row>
    <row r="17" spans="1:35" ht="15.75" customHeight="1" thickBot="1" x14ac:dyDescent="0.3">
      <c r="A17" s="3"/>
      <c r="B17" s="4"/>
      <c r="C17" s="4"/>
      <c r="D17" s="4"/>
      <c r="E17" s="4"/>
      <c r="F17" s="4"/>
      <c r="G17" s="18"/>
      <c r="H17" s="204"/>
      <c r="I17" s="132"/>
      <c r="J17" s="133"/>
      <c r="K17" s="131"/>
      <c r="L17" s="132"/>
      <c r="M17" s="133"/>
      <c r="N17" s="131"/>
      <c r="O17" s="132"/>
      <c r="P17" s="133"/>
      <c r="Q17" s="131"/>
      <c r="R17" s="132"/>
      <c r="S17" s="133"/>
      <c r="T17" s="131"/>
      <c r="U17" s="132"/>
      <c r="V17" s="133"/>
      <c r="W17" s="131"/>
      <c r="X17" s="132"/>
      <c r="Y17" s="133"/>
      <c r="Z17" s="131"/>
      <c r="AA17" s="132"/>
      <c r="AB17" s="133"/>
      <c r="AC17" s="18"/>
      <c r="AD17" s="104" t="str">
        <f>IF(AC36&gt;0,"VERIFIQUE A MEDIÇÃO/DIGITAÇÃO, POIS HÁ CONSUMOS DIÁRIOS COM VALOR ZERO","")</f>
        <v/>
      </c>
      <c r="AE17" s="105"/>
      <c r="AF17" s="105"/>
      <c r="AG17" s="105"/>
      <c r="AH17" s="106"/>
      <c r="AI17" s="5"/>
    </row>
    <row r="18" spans="1:35" ht="15" customHeight="1" x14ac:dyDescent="0.25">
      <c r="A18" s="3"/>
      <c r="B18" s="4"/>
      <c r="C18" s="4"/>
      <c r="D18" s="196" t="s">
        <v>21</v>
      </c>
      <c r="E18" s="197"/>
      <c r="F18" s="4"/>
      <c r="G18" s="134" t="str">
        <f>IF(H16=0,"",H16-Z10)</f>
        <v/>
      </c>
      <c r="H18" s="135"/>
      <c r="I18" s="12" t="str">
        <f>IF(G18="","",IF(G18=0,1,""))</f>
        <v/>
      </c>
      <c r="J18" s="134" t="str">
        <f>IF(K16=0,"",K16-H16)</f>
        <v/>
      </c>
      <c r="K18" s="135"/>
      <c r="L18" s="12" t="str">
        <f>IF(J18="","",IF(J18=0,1,""))</f>
        <v/>
      </c>
      <c r="M18" s="134" t="str">
        <f>IF(N16=0,"",N16-K16)</f>
        <v/>
      </c>
      <c r="N18" s="135"/>
      <c r="O18" s="12" t="str">
        <f>IF(M18="","",IF(M18=0,1,""))</f>
        <v/>
      </c>
      <c r="P18" s="134" t="str">
        <f>IF(Q16=0,"",Q16-N16)</f>
        <v/>
      </c>
      <c r="Q18" s="135"/>
      <c r="R18" s="12" t="str">
        <f>IF(P18="","",IF(P18=0,1,""))</f>
        <v/>
      </c>
      <c r="S18" s="134" t="str">
        <f>IF(T16=0,"",T16-Q16)</f>
        <v/>
      </c>
      <c r="T18" s="135"/>
      <c r="U18" s="12" t="str">
        <f>IF(S18="","",IF(S18=0,1,""))</f>
        <v/>
      </c>
      <c r="V18" s="134" t="str">
        <f>IF(W16=0,"",W16-T16)</f>
        <v/>
      </c>
      <c r="W18" s="135"/>
      <c r="X18" s="12" t="str">
        <f>IF(V18="","",IF(V18=0,1,""))</f>
        <v/>
      </c>
      <c r="Y18" s="134" t="str">
        <f>IF(Z16=0,"",Z16-W16)</f>
        <v/>
      </c>
      <c r="Z18" s="135"/>
      <c r="AA18" s="12" t="str">
        <f>IF(Y18="","",IF(Y18=0,1,""))</f>
        <v/>
      </c>
      <c r="AB18" s="13">
        <f>COUNT(I19,L19,O19,R19,U19,X19,AA19)</f>
        <v>0</v>
      </c>
      <c r="AC18" s="20">
        <f>COUNT(I18,L18,O18,R18,U18,X18,AA18)</f>
        <v>0</v>
      </c>
      <c r="AD18" s="107"/>
      <c r="AE18" s="108"/>
      <c r="AF18" s="108"/>
      <c r="AG18" s="108"/>
      <c r="AH18" s="109"/>
      <c r="AI18" s="15"/>
    </row>
    <row r="19" spans="1:35" ht="15.75" customHeight="1" thickBot="1" x14ac:dyDescent="0.3">
      <c r="A19" s="3"/>
      <c r="B19" s="4"/>
      <c r="C19" s="4"/>
      <c r="D19" s="198"/>
      <c r="E19" s="199"/>
      <c r="F19" s="4"/>
      <c r="G19" s="136"/>
      <c r="H19" s="137"/>
      <c r="I19" s="12" t="str">
        <f>IF(G18="","",IF(G18&gt;$T$6,1,""))</f>
        <v/>
      </c>
      <c r="J19" s="136"/>
      <c r="K19" s="137"/>
      <c r="L19" s="12" t="str">
        <f>IF(J18="","",IF(J18&gt;$T$6,1,""))</f>
        <v/>
      </c>
      <c r="M19" s="136"/>
      <c r="N19" s="137"/>
      <c r="O19" s="12" t="str">
        <f>IF(M18="","",IF(M18&gt;$T$6,1,""))</f>
        <v/>
      </c>
      <c r="P19" s="136"/>
      <c r="Q19" s="137"/>
      <c r="R19" s="12" t="str">
        <f>IF(P18="","",IF(P18&gt;$T$6,1,""))</f>
        <v/>
      </c>
      <c r="S19" s="136"/>
      <c r="T19" s="137"/>
      <c r="U19" s="12" t="str">
        <f>IF(S18="","",IF(S18&gt;$T$6,1,""))</f>
        <v/>
      </c>
      <c r="V19" s="136"/>
      <c r="W19" s="137"/>
      <c r="X19" s="12" t="str">
        <f>IF(V18="","",IF(V18&gt;$T$6,1,""))</f>
        <v/>
      </c>
      <c r="Y19" s="136"/>
      <c r="Z19" s="137"/>
      <c r="AA19" s="12" t="str">
        <f>IF(Y18="","",IF(Y18&gt;$T$6,1,""))</f>
        <v/>
      </c>
      <c r="AB19" s="13">
        <f>COUNT(I18,J18,M18,P18,S18,V18,Y18)</f>
        <v>0</v>
      </c>
      <c r="AC19" s="20">
        <f>COUNTIF(G18:Z19,"&lt;0")</f>
        <v>0</v>
      </c>
      <c r="AD19" s="107"/>
      <c r="AE19" s="108"/>
      <c r="AF19" s="108"/>
      <c r="AG19" s="108"/>
      <c r="AH19" s="109"/>
      <c r="AI19" s="14"/>
    </row>
    <row r="20" spans="1:35" ht="6.75" customHeight="1" thickBot="1" x14ac:dyDescent="0.3">
      <c r="A20" s="3"/>
      <c r="B20" s="4"/>
      <c r="C20" s="4"/>
      <c r="D20" s="4"/>
      <c r="E20" s="4"/>
      <c r="F20" s="4"/>
      <c r="G20" s="33" t="str">
        <f>IF(G18=H16,"",G18)</f>
        <v/>
      </c>
      <c r="H20" s="33" t="str">
        <f>IF(G18="","",IF(G18=H16,1,""))</f>
        <v/>
      </c>
      <c r="I20" s="33" t="str">
        <f>IF(G18="","",1)</f>
        <v/>
      </c>
      <c r="J20" s="33" t="str">
        <f>IF(J18=K16,"",J18)</f>
        <v/>
      </c>
      <c r="K20" s="33" t="str">
        <f>IF(J18="","",IF(J18=K16,1,""))</f>
        <v/>
      </c>
      <c r="L20" s="33" t="str">
        <f>IF(J18="","",1)</f>
        <v/>
      </c>
      <c r="M20" s="33" t="str">
        <f>IF(M18=N16,"",M18)</f>
        <v/>
      </c>
      <c r="N20" s="33" t="str">
        <f>IF(M18="","",IF(M18=N16,1,""))</f>
        <v/>
      </c>
      <c r="O20" s="33" t="str">
        <f>IF(M18="","",1)</f>
        <v/>
      </c>
      <c r="P20" s="33" t="str">
        <f>IF(P18=Q16,"",P18)</f>
        <v/>
      </c>
      <c r="Q20" s="33" t="str">
        <f>IF(P18="","",IF(P18=Q16,1,""))</f>
        <v/>
      </c>
      <c r="R20" s="33" t="str">
        <f>IF(P18="","",1)</f>
        <v/>
      </c>
      <c r="S20" s="33" t="str">
        <f>IF(S18=T16,"",S18)</f>
        <v/>
      </c>
      <c r="T20" s="33" t="str">
        <f>IF(S18="","",IF(S18=T16,1,""))</f>
        <v/>
      </c>
      <c r="U20" s="33" t="str">
        <f>IF(S18="","",1)</f>
        <v/>
      </c>
      <c r="V20" s="33" t="str">
        <f>IF(V18=W16,"",V18)</f>
        <v/>
      </c>
      <c r="W20" s="33" t="str">
        <f>IF(V18="","",IF(V18=W16,1,""))</f>
        <v/>
      </c>
      <c r="X20" s="33" t="str">
        <f>IF(V18="","",1)</f>
        <v/>
      </c>
      <c r="Y20" s="33" t="str">
        <f>IF(Y18=Z16,"",Y18)</f>
        <v/>
      </c>
      <c r="Z20" s="33" t="str">
        <f>IF(Y18="","",IF(Y18=Z16,1,""))</f>
        <v/>
      </c>
      <c r="AA20" s="33" t="str">
        <f>IF(Y18="","",1)</f>
        <v/>
      </c>
      <c r="AB20" s="18"/>
      <c r="AC20" s="23"/>
      <c r="AD20" s="107"/>
      <c r="AE20" s="108"/>
      <c r="AF20" s="108"/>
      <c r="AG20" s="108"/>
      <c r="AH20" s="109"/>
      <c r="AI20" s="14"/>
    </row>
    <row r="21" spans="1:35" ht="16.5" thickBot="1" x14ac:dyDescent="0.3">
      <c r="A21" s="3"/>
      <c r="B21" s="4"/>
      <c r="C21" s="4"/>
      <c r="D21" s="4"/>
      <c r="E21" s="4"/>
      <c r="F21" s="4"/>
      <c r="G21" s="18"/>
      <c r="H21" s="200" t="str">
        <f>IF(Z15="","",IF($M$6="sim",VLOOKUP(Z15,$AJ$3:$AK$10,2,FALSE),VLOOKUP(Z15,$AM$3:$AN$7,2,FALSE)))</f>
        <v/>
      </c>
      <c r="I21" s="201"/>
      <c r="J21" s="202"/>
      <c r="K21" s="200" t="str">
        <f>IF(H21="","",IF($M$6="sim",VLOOKUP(H21,$AJ$3:$AK$10,2,FALSE),VLOOKUP(H21,$AM$3:$AN$7,2,FALSE)))</f>
        <v/>
      </c>
      <c r="L21" s="201"/>
      <c r="M21" s="202"/>
      <c r="N21" s="200" t="str">
        <f>IF(K21="","",IF($M$6="sim",VLOOKUP(K21,$AJ$3:$AK$10,2,FALSE),VLOOKUP(K21,$AM$3:$AN$7,2,FALSE)))</f>
        <v/>
      </c>
      <c r="O21" s="201"/>
      <c r="P21" s="202"/>
      <c r="Q21" s="200" t="str">
        <f>IF(N21="","",IF($M$6="sim",VLOOKUP(N21,$AJ$3:$AK$10,2,FALSE),VLOOKUP(N21,$AM$3:$AN$7,2,FALSE)))</f>
        <v/>
      </c>
      <c r="R21" s="201"/>
      <c r="S21" s="202"/>
      <c r="T21" s="200" t="str">
        <f>IF(Q21="","",IF($M$6="sim",VLOOKUP(Q21,$AJ$3:$AK$10,2,FALSE),VLOOKUP(Q21,$AM$3:$AN$7,2,FALSE)))</f>
        <v/>
      </c>
      <c r="U21" s="201"/>
      <c r="V21" s="202"/>
      <c r="W21" s="200" t="str">
        <f>IF(T21="","",IF($M$6="sim",VLOOKUP(T21,$AJ$3:$AK$10,2,FALSE),VLOOKUP(T21,$AM$3:$AN$7,2,FALSE)))</f>
        <v/>
      </c>
      <c r="X21" s="201"/>
      <c r="Y21" s="202"/>
      <c r="Z21" s="200" t="str">
        <f>IF(W21="","",IF($M$6="sim",VLOOKUP(W21,$AJ$3:$AK$10,2,FALSE),VLOOKUP(W21,$AM$3:$AN$7,2,FALSE)))</f>
        <v/>
      </c>
      <c r="AA21" s="201"/>
      <c r="AB21" s="202"/>
      <c r="AC21" s="18"/>
      <c r="AD21" s="110"/>
      <c r="AE21" s="111"/>
      <c r="AF21" s="111"/>
      <c r="AG21" s="111"/>
      <c r="AH21" s="112"/>
      <c r="AI21" s="5"/>
    </row>
    <row r="22" spans="1:35" ht="15.75" customHeight="1" x14ac:dyDescent="0.25">
      <c r="A22" s="3"/>
      <c r="B22" s="4"/>
      <c r="C22" s="4"/>
      <c r="D22" s="4"/>
      <c r="E22" s="4"/>
      <c r="F22" s="4"/>
      <c r="G22" s="18"/>
      <c r="H22" s="128"/>
      <c r="I22" s="129"/>
      <c r="J22" s="130"/>
      <c r="K22" s="128"/>
      <c r="L22" s="129"/>
      <c r="M22" s="130"/>
      <c r="N22" s="128"/>
      <c r="O22" s="129"/>
      <c r="P22" s="130"/>
      <c r="Q22" s="128"/>
      <c r="R22" s="129"/>
      <c r="S22" s="130"/>
      <c r="T22" s="128"/>
      <c r="U22" s="129"/>
      <c r="V22" s="130"/>
      <c r="W22" s="128"/>
      <c r="X22" s="129"/>
      <c r="Y22" s="130"/>
      <c r="Z22" s="128"/>
      <c r="AA22" s="129"/>
      <c r="AB22" s="130"/>
      <c r="AC22" s="18"/>
      <c r="AD22" s="113" t="str">
        <f>IF(OR(Z4="",AD6=0),"",IF(AND(AD6&gt;AA6,AD6&lt;(AA6*1.21)),"CONSUMO ACIMA DO PREVISTO EM ATÉ 20%",IF(AD6&gt;(AA6*1.2),"VERIFIQUE, POIS O CONSUMO MENSAL ACUMULADO ESTÁ MAIS DE 20% ACIMA DO PREVISTO","CONSUMO NORMAL, DENTRO DO PREVISTO")))</f>
        <v/>
      </c>
      <c r="AE22" s="114"/>
      <c r="AF22" s="114"/>
      <c r="AG22" s="114"/>
      <c r="AH22" s="115"/>
      <c r="AI22" s="5"/>
    </row>
    <row r="23" spans="1:35" ht="15.75" customHeight="1" thickBot="1" x14ac:dyDescent="0.3">
      <c r="A23" s="3"/>
      <c r="B23" s="4"/>
      <c r="C23" s="4"/>
      <c r="D23" s="4"/>
      <c r="E23" s="4"/>
      <c r="F23" s="4"/>
      <c r="G23" s="18"/>
      <c r="H23" s="131"/>
      <c r="I23" s="132"/>
      <c r="J23" s="133"/>
      <c r="K23" s="131"/>
      <c r="L23" s="132"/>
      <c r="M23" s="133"/>
      <c r="N23" s="131"/>
      <c r="O23" s="132"/>
      <c r="P23" s="133"/>
      <c r="Q23" s="131"/>
      <c r="R23" s="132"/>
      <c r="S23" s="133"/>
      <c r="T23" s="131"/>
      <c r="U23" s="132"/>
      <c r="V23" s="133"/>
      <c r="W23" s="131"/>
      <c r="X23" s="132"/>
      <c r="Y23" s="133"/>
      <c r="Z23" s="131"/>
      <c r="AA23" s="132"/>
      <c r="AB23" s="133"/>
      <c r="AC23" s="18"/>
      <c r="AD23" s="116"/>
      <c r="AE23" s="117"/>
      <c r="AF23" s="117"/>
      <c r="AG23" s="117"/>
      <c r="AH23" s="118"/>
      <c r="AI23" s="5"/>
    </row>
    <row r="24" spans="1:35" ht="15" customHeight="1" x14ac:dyDescent="0.25">
      <c r="A24" s="3"/>
      <c r="B24" s="4"/>
      <c r="C24" s="4"/>
      <c r="D24" s="196" t="s">
        <v>21</v>
      </c>
      <c r="E24" s="197"/>
      <c r="F24" s="4"/>
      <c r="G24" s="134" t="str">
        <f>IF(H22=0,"",H22-Z16)</f>
        <v/>
      </c>
      <c r="H24" s="135"/>
      <c r="I24" s="12" t="str">
        <f>IF(G24="","",IF(G24=0,1,""))</f>
        <v/>
      </c>
      <c r="J24" s="134" t="str">
        <f>IF(K22=0,"",K22-H22)</f>
        <v/>
      </c>
      <c r="K24" s="135"/>
      <c r="L24" s="12" t="str">
        <f>IF(J24="","",IF(J24=0,1,""))</f>
        <v/>
      </c>
      <c r="M24" s="134" t="str">
        <f>IF(N22=0,"",N22-K22)</f>
        <v/>
      </c>
      <c r="N24" s="135"/>
      <c r="O24" s="12" t="str">
        <f>IF(M24="","",IF(M24=0,1,""))</f>
        <v/>
      </c>
      <c r="P24" s="134" t="str">
        <f>IF(Q22=0,"",Q22-N22)</f>
        <v/>
      </c>
      <c r="Q24" s="135"/>
      <c r="R24" s="12" t="str">
        <f>IF(P24="","",IF(P24=0,1,""))</f>
        <v/>
      </c>
      <c r="S24" s="134" t="str">
        <f>IF(T22=0,"",T22-Q22)</f>
        <v/>
      </c>
      <c r="T24" s="135"/>
      <c r="U24" s="12" t="str">
        <f>IF(S24="","",IF(S24=0,1,""))</f>
        <v/>
      </c>
      <c r="V24" s="134" t="str">
        <f>IF(W22=0,"",W22-T22)</f>
        <v/>
      </c>
      <c r="W24" s="135"/>
      <c r="X24" s="12" t="str">
        <f>IF(V24="","",IF(V24=0,1,""))</f>
        <v/>
      </c>
      <c r="Y24" s="134" t="str">
        <f>IF(Z22=0,"",Z22-W22)</f>
        <v/>
      </c>
      <c r="Z24" s="135"/>
      <c r="AA24" s="12" t="str">
        <f>IF(Y24="","",IF(Y24=0,1,""))</f>
        <v/>
      </c>
      <c r="AB24" s="13">
        <f>COUNT(I25,L25,O25,R25,U25,X25,AA25)</f>
        <v>0</v>
      </c>
      <c r="AC24" s="20">
        <f>COUNT(I24,L24,O24,R24,U24,X24,AA24)</f>
        <v>0</v>
      </c>
      <c r="AD24" s="116"/>
      <c r="AE24" s="117"/>
      <c r="AF24" s="117"/>
      <c r="AG24" s="117"/>
      <c r="AH24" s="118"/>
      <c r="AI24" s="15"/>
    </row>
    <row r="25" spans="1:35" ht="15.75" customHeight="1" thickBot="1" x14ac:dyDescent="0.3">
      <c r="A25" s="3"/>
      <c r="B25" s="4"/>
      <c r="C25" s="4"/>
      <c r="D25" s="198"/>
      <c r="E25" s="199"/>
      <c r="F25" s="4"/>
      <c r="G25" s="136"/>
      <c r="H25" s="137"/>
      <c r="I25" s="12" t="str">
        <f>IF(G24="","",IF(G24&gt;$T$6,1,""))</f>
        <v/>
      </c>
      <c r="J25" s="136"/>
      <c r="K25" s="137"/>
      <c r="L25" s="12" t="str">
        <f>IF(J24="","",IF(J24&gt;$T$6,1,""))</f>
        <v/>
      </c>
      <c r="M25" s="136"/>
      <c r="N25" s="137"/>
      <c r="O25" s="12" t="str">
        <f>IF(M24="","",IF(M24&gt;$T$6,1,""))</f>
        <v/>
      </c>
      <c r="P25" s="136"/>
      <c r="Q25" s="137"/>
      <c r="R25" s="12" t="str">
        <f>IF(P24="","",IF(P24&gt;$T$6,1,""))</f>
        <v/>
      </c>
      <c r="S25" s="136"/>
      <c r="T25" s="137"/>
      <c r="U25" s="12" t="str">
        <f>IF(S24="","",IF(S24&gt;$T$6,1,""))</f>
        <v/>
      </c>
      <c r="V25" s="136"/>
      <c r="W25" s="137"/>
      <c r="X25" s="12" t="str">
        <f>IF(V24="","",IF(V24&gt;$T$6,1,""))</f>
        <v/>
      </c>
      <c r="Y25" s="136"/>
      <c r="Z25" s="137"/>
      <c r="AA25" s="12" t="str">
        <f>IF(Y24="","",IF(Y24&gt;$T$6,1,""))</f>
        <v/>
      </c>
      <c r="AB25" s="13">
        <f>COUNT(I24,J24,M24,P24,S24,V24,Y24)</f>
        <v>0</v>
      </c>
      <c r="AC25" s="20">
        <f>COUNTIF(G24:Z25,"&lt;0")</f>
        <v>0</v>
      </c>
      <c r="AD25" s="119"/>
      <c r="AE25" s="120"/>
      <c r="AF25" s="120"/>
      <c r="AG25" s="120"/>
      <c r="AH25" s="121"/>
      <c r="AI25" s="14"/>
    </row>
    <row r="26" spans="1:35" ht="6.75" customHeight="1" thickBot="1" x14ac:dyDescent="0.3">
      <c r="A26" s="3"/>
      <c r="B26" s="4"/>
      <c r="C26" s="4"/>
      <c r="D26" s="4"/>
      <c r="E26" s="4"/>
      <c r="F26" s="4"/>
      <c r="G26" s="33" t="str">
        <f>IF(G24=H22,"",G24)</f>
        <v/>
      </c>
      <c r="H26" s="33" t="str">
        <f>IF(G24="","",IF(G24=H22,1,""))</f>
        <v/>
      </c>
      <c r="I26" s="33" t="str">
        <f>IF(G24="","",1)</f>
        <v/>
      </c>
      <c r="J26" s="33" t="str">
        <f>IF(J24=K22,"",J24)</f>
        <v/>
      </c>
      <c r="K26" s="33" t="str">
        <f>IF(J24="","",IF(J24=K22,1,""))</f>
        <v/>
      </c>
      <c r="L26" s="33" t="str">
        <f>IF(J24="","",1)</f>
        <v/>
      </c>
      <c r="M26" s="33" t="str">
        <f>IF(M24=N22,"",M24)</f>
        <v/>
      </c>
      <c r="N26" s="33" t="str">
        <f>IF(M24="","",IF(M24=N22,1,""))</f>
        <v/>
      </c>
      <c r="O26" s="33" t="str">
        <f>IF(M24="","",1)</f>
        <v/>
      </c>
      <c r="P26" s="33" t="str">
        <f>IF(P24=Q22,"",P24)</f>
        <v/>
      </c>
      <c r="Q26" s="33" t="str">
        <f>IF(P24="","",IF(P24=Q22,1,""))</f>
        <v/>
      </c>
      <c r="R26" s="33" t="str">
        <f>IF(P24="","",1)</f>
        <v/>
      </c>
      <c r="S26" s="33" t="str">
        <f>IF(S24=T22,"",S24)</f>
        <v/>
      </c>
      <c r="T26" s="33" t="str">
        <f>IF(S24="","",IF(S24=T22,1,""))</f>
        <v/>
      </c>
      <c r="U26" s="33" t="str">
        <f>IF(S24="","",1)</f>
        <v/>
      </c>
      <c r="V26" s="33" t="str">
        <f>IF(V24=W22,"",V24)</f>
        <v/>
      </c>
      <c r="W26" s="33" t="str">
        <f>IF(V24="","",IF(V24=W22,1,""))</f>
        <v/>
      </c>
      <c r="X26" s="33" t="str">
        <f>IF(V24="","",1)</f>
        <v/>
      </c>
      <c r="Y26" s="33" t="str">
        <f>IF(Y24=Z22,"",Y24)</f>
        <v/>
      </c>
      <c r="Z26" s="33" t="str">
        <f>IF(Y24="","",IF(Y24=Z22,1,""))</f>
        <v/>
      </c>
      <c r="AA26" s="33" t="str">
        <f>IF(Y24="","",1)</f>
        <v/>
      </c>
      <c r="AB26" s="18"/>
      <c r="AC26" s="23"/>
      <c r="AD26" s="71" t="str">
        <f>IF(P37=0,"","HÁ MEDIÇÕES NÃO REGISTRADAS/DIGITADAS. EM CASO DE LEITURA NÃO EFETUADA, FAVOR DIGITAR A LEITURA ANTERIOR ACRESCIDA DE 1 m³")</f>
        <v/>
      </c>
      <c r="AE26" s="72"/>
      <c r="AF26" s="72"/>
      <c r="AG26" s="72"/>
      <c r="AH26" s="73"/>
      <c r="AI26" s="14"/>
    </row>
    <row r="27" spans="1:35" ht="16.5" thickBot="1" x14ac:dyDescent="0.3">
      <c r="A27" s="3"/>
      <c r="B27" s="4"/>
      <c r="C27" s="4"/>
      <c r="D27" s="4"/>
      <c r="E27" s="4"/>
      <c r="F27" s="4"/>
      <c r="G27" s="18"/>
      <c r="H27" s="200" t="str">
        <f>IF(Z21="","",IF($M$6="sim",VLOOKUP(Z21,$AJ$3:$AK$10,2,FALSE),VLOOKUP(Z21,$AM$3:$AN$7,2,FALSE)))</f>
        <v/>
      </c>
      <c r="I27" s="201"/>
      <c r="J27" s="202"/>
      <c r="K27" s="200" t="str">
        <f>IF(H27="","",IF($M$6="sim",VLOOKUP(H27,$AJ$3:$AK$10,2,FALSE),VLOOKUP(H27,$AM$3:$AN$7,2,FALSE)))</f>
        <v/>
      </c>
      <c r="L27" s="201"/>
      <c r="M27" s="202"/>
      <c r="N27" s="200" t="str">
        <f>IF(K27="","",IF($M$6="sim",VLOOKUP(K27,$AJ$3:$AK$10,2,FALSE),VLOOKUP(K27,$AM$3:$AN$7,2,FALSE)))</f>
        <v/>
      </c>
      <c r="O27" s="201"/>
      <c r="P27" s="202"/>
      <c r="Q27" s="200" t="str">
        <f>IF(N27="","",IF($M$6="sim",VLOOKUP(N27,$AJ$3:$AK$10,2,FALSE),VLOOKUP(N27,$AM$3:$AN$7,2,FALSE)))</f>
        <v/>
      </c>
      <c r="R27" s="201"/>
      <c r="S27" s="202"/>
      <c r="T27" s="200" t="str">
        <f>IF(Q27="","",IF($M$6="sim",VLOOKUP(Q27,$AJ$3:$AK$10,2,FALSE),VLOOKUP(Q27,$AM$3:$AN$7,2,FALSE)))</f>
        <v/>
      </c>
      <c r="U27" s="201"/>
      <c r="V27" s="202"/>
      <c r="W27" s="200" t="str">
        <f>IF(T27="","",IF($M$6="sim",VLOOKUP(T27,$AJ$3:$AK$10,2,FALSE),VLOOKUP(T27,$AM$3:$AN$7,2,FALSE)))</f>
        <v/>
      </c>
      <c r="X27" s="201"/>
      <c r="Y27" s="202"/>
      <c r="Z27" s="200" t="str">
        <f>IF(W27="","",IF($M$6="sim",VLOOKUP(W27,$AJ$3:$AK$10,2,FALSE),VLOOKUP(W27,$AM$3:$AN$7,2,FALSE)))</f>
        <v/>
      </c>
      <c r="AA27" s="201"/>
      <c r="AB27" s="202"/>
      <c r="AC27" s="18"/>
      <c r="AD27" s="74"/>
      <c r="AE27" s="75"/>
      <c r="AF27" s="75"/>
      <c r="AG27" s="75"/>
      <c r="AH27" s="76"/>
      <c r="AI27" s="5"/>
    </row>
    <row r="28" spans="1:35" ht="15.75" customHeight="1" x14ac:dyDescent="0.25">
      <c r="A28" s="3"/>
      <c r="B28" s="4"/>
      <c r="C28" s="4"/>
      <c r="D28" s="4"/>
      <c r="E28" s="4"/>
      <c r="F28" s="4"/>
      <c r="G28" s="18"/>
      <c r="H28" s="128"/>
      <c r="I28" s="129"/>
      <c r="J28" s="130"/>
      <c r="K28" s="128"/>
      <c r="L28" s="129"/>
      <c r="M28" s="130"/>
      <c r="N28" s="128"/>
      <c r="O28" s="129"/>
      <c r="P28" s="130"/>
      <c r="Q28" s="128"/>
      <c r="R28" s="129"/>
      <c r="S28" s="130"/>
      <c r="T28" s="128"/>
      <c r="U28" s="129"/>
      <c r="V28" s="130"/>
      <c r="W28" s="128"/>
      <c r="X28" s="129"/>
      <c r="Y28" s="130"/>
      <c r="Z28" s="128"/>
      <c r="AA28" s="129"/>
      <c r="AB28" s="130"/>
      <c r="AC28" s="18"/>
      <c r="AD28" s="74"/>
      <c r="AE28" s="75"/>
      <c r="AF28" s="75"/>
      <c r="AG28" s="75"/>
      <c r="AH28" s="76"/>
      <c r="AI28" s="5"/>
    </row>
    <row r="29" spans="1:35" ht="15.75" customHeight="1" thickBot="1" x14ac:dyDescent="0.3">
      <c r="A29" s="3"/>
      <c r="B29" s="4"/>
      <c r="C29" s="4"/>
      <c r="D29" s="4"/>
      <c r="E29" s="4"/>
      <c r="F29" s="4"/>
      <c r="G29" s="18"/>
      <c r="H29" s="131"/>
      <c r="I29" s="132"/>
      <c r="J29" s="133"/>
      <c r="K29" s="131"/>
      <c r="L29" s="132"/>
      <c r="M29" s="133"/>
      <c r="N29" s="131"/>
      <c r="O29" s="132"/>
      <c r="P29" s="133"/>
      <c r="Q29" s="131"/>
      <c r="R29" s="132"/>
      <c r="S29" s="133"/>
      <c r="T29" s="131"/>
      <c r="U29" s="132"/>
      <c r="V29" s="133"/>
      <c r="W29" s="131"/>
      <c r="X29" s="132"/>
      <c r="Y29" s="133"/>
      <c r="Z29" s="131"/>
      <c r="AA29" s="132"/>
      <c r="AB29" s="133"/>
      <c r="AC29" s="18"/>
      <c r="AD29" s="74"/>
      <c r="AE29" s="75"/>
      <c r="AF29" s="75"/>
      <c r="AG29" s="75"/>
      <c r="AH29" s="76"/>
      <c r="AI29" s="5"/>
    </row>
    <row r="30" spans="1:35" ht="15" customHeight="1" x14ac:dyDescent="0.25">
      <c r="A30" s="3"/>
      <c r="B30" s="4"/>
      <c r="C30" s="4"/>
      <c r="D30" s="196" t="s">
        <v>21</v>
      </c>
      <c r="E30" s="197"/>
      <c r="F30" s="4"/>
      <c r="G30" s="134" t="str">
        <f>IF(H28=0,"",H28-Z22)</f>
        <v/>
      </c>
      <c r="H30" s="135"/>
      <c r="I30" s="12" t="str">
        <f>IF(G30="","",IF(G30=0,1,""))</f>
        <v/>
      </c>
      <c r="J30" s="134" t="str">
        <f>IF(K28=0,"",K28-H28)</f>
        <v/>
      </c>
      <c r="K30" s="135"/>
      <c r="L30" s="12" t="str">
        <f>IF(J30="","",IF(J30=0,1,""))</f>
        <v/>
      </c>
      <c r="M30" s="134" t="str">
        <f>IF(N28=0,"",N28-K28)</f>
        <v/>
      </c>
      <c r="N30" s="135"/>
      <c r="O30" s="12" t="str">
        <f>IF(M30="","",IF(M30=0,1,""))</f>
        <v/>
      </c>
      <c r="P30" s="134" t="str">
        <f>IF(Q28=0,"",Q28-N28)</f>
        <v/>
      </c>
      <c r="Q30" s="135"/>
      <c r="R30" s="12" t="str">
        <f>IF(P30="","",IF(P30=0,1,""))</f>
        <v/>
      </c>
      <c r="S30" s="134" t="str">
        <f>IF(T28=0,"",T28-Q28)</f>
        <v/>
      </c>
      <c r="T30" s="135"/>
      <c r="U30" s="12" t="str">
        <f>IF(S30="","",IF(S30=0,1,""))</f>
        <v/>
      </c>
      <c r="V30" s="134" t="str">
        <f>IF(W28=0,"",W28-T28)</f>
        <v/>
      </c>
      <c r="W30" s="135"/>
      <c r="X30" s="12" t="str">
        <f>IF(V30="","",IF(V30=0,1,""))</f>
        <v/>
      </c>
      <c r="Y30" s="134" t="str">
        <f>IF(Z28=0,"",Z28-W28)</f>
        <v/>
      </c>
      <c r="Z30" s="135"/>
      <c r="AA30" s="12" t="str">
        <f>IF(Y30="","",IF(Y30=0,1,""))</f>
        <v/>
      </c>
      <c r="AB30" s="13">
        <f>COUNT(I31,L31,O31,R31,U31,X31,AA31)</f>
        <v>0</v>
      </c>
      <c r="AC30" s="20">
        <f>COUNT(I30,L30,O30,R30,U30,X30,AA30)</f>
        <v>0</v>
      </c>
      <c r="AD30" s="74"/>
      <c r="AE30" s="75"/>
      <c r="AF30" s="75"/>
      <c r="AG30" s="75"/>
      <c r="AH30" s="76"/>
      <c r="AI30" s="15"/>
    </row>
    <row r="31" spans="1:35" ht="15.75" customHeight="1" thickBot="1" x14ac:dyDescent="0.3">
      <c r="A31" s="3"/>
      <c r="B31" s="4"/>
      <c r="C31" s="4"/>
      <c r="D31" s="198"/>
      <c r="E31" s="199"/>
      <c r="F31" s="4"/>
      <c r="G31" s="136"/>
      <c r="H31" s="137"/>
      <c r="I31" s="12" t="str">
        <f>IF(G30="","",IF(G30&gt;$T$6,1,""))</f>
        <v/>
      </c>
      <c r="J31" s="136"/>
      <c r="K31" s="137"/>
      <c r="L31" s="12" t="str">
        <f>IF(J30="","",IF(J30&gt;$T$6,1,""))</f>
        <v/>
      </c>
      <c r="M31" s="136"/>
      <c r="N31" s="137"/>
      <c r="O31" s="12" t="str">
        <f>IF(M30="","",IF(M30&gt;$T$6,1,""))</f>
        <v/>
      </c>
      <c r="P31" s="136"/>
      <c r="Q31" s="137"/>
      <c r="R31" s="12" t="str">
        <f>IF(P30="","",IF(P30&gt;$T$6,1,""))</f>
        <v/>
      </c>
      <c r="S31" s="136"/>
      <c r="T31" s="137"/>
      <c r="U31" s="12" t="str">
        <f>IF(S30="","",IF(S30&gt;$T$6,1,""))</f>
        <v/>
      </c>
      <c r="V31" s="136"/>
      <c r="W31" s="137"/>
      <c r="X31" s="12" t="str">
        <f>IF(V30="","",IF(V30&gt;$T$6,1,""))</f>
        <v/>
      </c>
      <c r="Y31" s="136"/>
      <c r="Z31" s="137"/>
      <c r="AA31" s="12" t="str">
        <f>IF(Y30="","",IF(Y30&gt;$T$6,1,""))</f>
        <v/>
      </c>
      <c r="AB31" s="13">
        <f>COUNT(I30,J30,M30,P30,S30,V30,Y30)</f>
        <v>0</v>
      </c>
      <c r="AC31" s="20">
        <f>COUNTIF(G30:Z31,"&lt;0")</f>
        <v>0</v>
      </c>
      <c r="AD31" s="74"/>
      <c r="AE31" s="75"/>
      <c r="AF31" s="75"/>
      <c r="AG31" s="75"/>
      <c r="AH31" s="76"/>
      <c r="AI31" s="14"/>
    </row>
    <row r="32" spans="1:35" ht="6.75" customHeight="1" thickBot="1" x14ac:dyDescent="0.3">
      <c r="A32" s="3"/>
      <c r="B32" s="4"/>
      <c r="C32" s="4"/>
      <c r="D32" s="4"/>
      <c r="E32" s="4"/>
      <c r="F32" s="4"/>
      <c r="G32" s="33" t="str">
        <f>IF(G30=H28,"",G30)</f>
        <v/>
      </c>
      <c r="H32" s="33" t="str">
        <f>IF(G30="","",IF(G30=H28,1,""))</f>
        <v/>
      </c>
      <c r="I32" s="33" t="str">
        <f>IF(G30="","",1)</f>
        <v/>
      </c>
      <c r="J32" s="33" t="str">
        <f>IF(J30=K28,"",J30)</f>
        <v/>
      </c>
      <c r="K32" s="33" t="str">
        <f>IF(J30="","",IF(J30=K28,1,""))</f>
        <v/>
      </c>
      <c r="L32" s="33" t="str">
        <f>IF(J30="","",1)</f>
        <v/>
      </c>
      <c r="M32" s="33" t="str">
        <f>IF(M30=N28,"",M30)</f>
        <v/>
      </c>
      <c r="N32" s="33" t="str">
        <f>IF(M30="","",IF(M30=N28,1,""))</f>
        <v/>
      </c>
      <c r="O32" s="33" t="str">
        <f>IF(M30="","",1)</f>
        <v/>
      </c>
      <c r="P32" s="33" t="str">
        <f>IF(P30=Q28,"",P30)</f>
        <v/>
      </c>
      <c r="Q32" s="33" t="str">
        <f>IF(P30="","",IF(P30=Q28,1,""))</f>
        <v/>
      </c>
      <c r="R32" s="33" t="str">
        <f>IF(P30="","",1)</f>
        <v/>
      </c>
      <c r="S32" s="33" t="str">
        <f>IF(S30=T28,"",S30)</f>
        <v/>
      </c>
      <c r="T32" s="33" t="str">
        <f>IF(S30="","",IF(S30=T28,1,""))</f>
        <v/>
      </c>
      <c r="U32" s="33" t="str">
        <f>IF(S30="","",1)</f>
        <v/>
      </c>
      <c r="V32" s="33" t="str">
        <f>IF(V30=W28,"",V30)</f>
        <v/>
      </c>
      <c r="W32" s="33" t="str">
        <f>IF(V30="","",IF(V30=W28,1,""))</f>
        <v/>
      </c>
      <c r="X32" s="33" t="str">
        <f>IF(V30="","",1)</f>
        <v/>
      </c>
      <c r="Y32" s="33" t="str">
        <f>IF(Y30=Z28,"",Y30)</f>
        <v/>
      </c>
      <c r="Z32" s="33" t="str">
        <f>IF(Y30="","",IF(Y30=Z28,1,""))</f>
        <v/>
      </c>
      <c r="AA32" s="33" t="str">
        <f>IF(Y30="","",1)</f>
        <v/>
      </c>
      <c r="AB32" s="18"/>
      <c r="AC32" s="23"/>
      <c r="AD32" s="77"/>
      <c r="AE32" s="78"/>
      <c r="AF32" s="78"/>
      <c r="AG32" s="78"/>
      <c r="AH32" s="79"/>
      <c r="AI32" s="14"/>
    </row>
    <row r="33" spans="1:35" ht="19.5" customHeight="1" thickBot="1" x14ac:dyDescent="0.3">
      <c r="A33" s="3"/>
      <c r="B33" s="4"/>
      <c r="C33" s="4"/>
      <c r="D33" s="4"/>
      <c r="E33" s="4"/>
      <c r="F33" s="4"/>
      <c r="G33" s="18"/>
      <c r="H33" s="200" t="str">
        <f>IF(Z27="","",IF($M$6="sim",VLOOKUP(Z27,$AJ$3:$AK$10,2,FALSE),VLOOKUP(Z27,$AM$3:$AN$7,2,FALSE)))</f>
        <v/>
      </c>
      <c r="I33" s="201"/>
      <c r="J33" s="202"/>
      <c r="K33" s="200" t="str">
        <f>IF(H33="","",IF($M$6="sim",VLOOKUP(H33,$AJ$3:$AK$10,2,FALSE),VLOOKUP(H33,$AM$3:$AN$7,2,FALSE)))</f>
        <v/>
      </c>
      <c r="L33" s="201"/>
      <c r="M33" s="202"/>
      <c r="N33" s="200" t="str">
        <f>IF(K33="","",IF($M$6="sim",VLOOKUP(K33,$AJ$3:$AK$10,2,FALSE),VLOOKUP(K33,$AM$3:$AN$7,2,FALSE)))</f>
        <v/>
      </c>
      <c r="O33" s="201"/>
      <c r="P33" s="202"/>
      <c r="Q33" s="1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6"/>
      <c r="AC33" s="18"/>
      <c r="AD33" s="18"/>
      <c r="AE33" s="27"/>
      <c r="AF33" s="19"/>
      <c r="AG33" s="19"/>
      <c r="AH33" s="19"/>
      <c r="AI33" s="5"/>
    </row>
    <row r="34" spans="1:35" ht="15.75" customHeight="1" x14ac:dyDescent="0.25">
      <c r="A34" s="3"/>
      <c r="B34" s="4"/>
      <c r="C34" s="4"/>
      <c r="D34" s="4"/>
      <c r="E34" s="4"/>
      <c r="F34" s="4"/>
      <c r="G34" s="18"/>
      <c r="H34" s="128"/>
      <c r="I34" s="129"/>
      <c r="J34" s="130"/>
      <c r="K34" s="128"/>
      <c r="L34" s="129"/>
      <c r="M34" s="130"/>
      <c r="N34" s="128"/>
      <c r="O34" s="129"/>
      <c r="P34" s="130"/>
      <c r="Q34" s="1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7"/>
      <c r="AC34" s="18"/>
      <c r="AD34" s="59" t="s">
        <v>22</v>
      </c>
      <c r="AE34" s="60"/>
      <c r="AF34" s="60"/>
      <c r="AG34" s="60"/>
      <c r="AH34" s="61"/>
      <c r="AI34" s="5"/>
    </row>
    <row r="35" spans="1:35" ht="15.75" customHeight="1" thickBot="1" x14ac:dyDescent="0.3">
      <c r="A35" s="3"/>
      <c r="B35" s="4"/>
      <c r="C35" s="4"/>
      <c r="D35" s="4"/>
      <c r="E35" s="4"/>
      <c r="F35" s="4"/>
      <c r="G35" s="18"/>
      <c r="H35" s="131"/>
      <c r="I35" s="132"/>
      <c r="J35" s="133"/>
      <c r="K35" s="131"/>
      <c r="L35" s="132"/>
      <c r="M35" s="133"/>
      <c r="N35" s="131"/>
      <c r="O35" s="132"/>
      <c r="P35" s="133"/>
      <c r="Q35" s="1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7"/>
      <c r="AC35" s="18"/>
      <c r="AD35" s="62"/>
      <c r="AE35" s="63"/>
      <c r="AF35" s="63"/>
      <c r="AG35" s="63"/>
      <c r="AH35" s="64"/>
      <c r="AI35" s="5"/>
    </row>
    <row r="36" spans="1:35" ht="15" customHeight="1" x14ac:dyDescent="0.25">
      <c r="A36" s="3"/>
      <c r="B36" s="4"/>
      <c r="C36" s="4"/>
      <c r="D36" s="196" t="s">
        <v>21</v>
      </c>
      <c r="E36" s="197"/>
      <c r="F36" s="4"/>
      <c r="G36" s="134" t="str">
        <f>IF(H34=0,"",H34-Z28)</f>
        <v/>
      </c>
      <c r="H36" s="135"/>
      <c r="I36" s="12" t="str">
        <f>IF(G36="","",IF(G36=0,1,""))</f>
        <v/>
      </c>
      <c r="J36" s="134" t="str">
        <f>IF(K34=0,"",K34-H34)</f>
        <v/>
      </c>
      <c r="K36" s="135"/>
      <c r="L36" s="12" t="str">
        <f>IF(J36="","",IF(J36=0,1,""))</f>
        <v/>
      </c>
      <c r="M36" s="134" t="str">
        <f>IF(N34=0,"",N34-K34)</f>
        <v/>
      </c>
      <c r="N36" s="135"/>
      <c r="O36" s="12" t="str">
        <f>IF(M36="","",IF(M36=0,1,""))</f>
        <v/>
      </c>
      <c r="P36" s="31" t="str">
        <f>IF(Q34=0,"",Q34-N34)</f>
        <v/>
      </c>
      <c r="Q36" s="31"/>
      <c r="R36" s="28"/>
      <c r="S36" s="28"/>
      <c r="T36" s="28"/>
      <c r="U36" s="28"/>
      <c r="V36" s="28"/>
      <c r="W36" s="28"/>
      <c r="X36" s="28"/>
      <c r="Y36" s="28"/>
      <c r="Z36" s="28"/>
      <c r="AA36" s="12"/>
      <c r="AB36" s="13">
        <f>SUM(COUNT(I37,L37,O37),AB12,AB18,AB24,AB30)</f>
        <v>0</v>
      </c>
      <c r="AC36" s="20">
        <f>SUM(COUNT(I36,L36,O36),AC12,AC18,AC24,AC30)</f>
        <v>0</v>
      </c>
      <c r="AD36" s="80">
        <f>SUM(J12,M12,P12,S12,V12,Y12,G18,J18,M18,P18,S18,V18,Y18,G24,J24,M24,P24,S24,V24,Y24,G30,J30,M30,P30,S30,V30,Y30,G36,J36,M36)/SUM(L14,O14,R14,U14,X14,AA14,I20,L20,O20,R20,U20,X20,AA20,I26,L26,O26,R26,U26,X26,AA26,I32,L32,O32,R32,U32,X32,AA32,I38,L38,O38)</f>
        <v>0</v>
      </c>
      <c r="AE36" s="81"/>
      <c r="AF36" s="81"/>
      <c r="AG36" s="81"/>
      <c r="AH36" s="82"/>
      <c r="AI36" s="15"/>
    </row>
    <row r="37" spans="1:35" ht="15.75" customHeight="1" thickBot="1" x14ac:dyDescent="0.3">
      <c r="A37" s="3"/>
      <c r="B37" s="4"/>
      <c r="C37" s="4"/>
      <c r="D37" s="198"/>
      <c r="E37" s="199"/>
      <c r="F37" s="4"/>
      <c r="G37" s="136"/>
      <c r="H37" s="137"/>
      <c r="I37" s="12" t="str">
        <f>IF(G36="","",IF(G36&gt;$T$6,1,""))</f>
        <v/>
      </c>
      <c r="J37" s="136"/>
      <c r="K37" s="137"/>
      <c r="L37" s="12" t="str">
        <f>IF(J36="","",IF(J36&gt;$T$6,1,""))</f>
        <v/>
      </c>
      <c r="M37" s="136"/>
      <c r="N37" s="137"/>
      <c r="O37" s="12" t="str">
        <f>IF(M36="","",IF(M36&gt;$T$6,1,""))</f>
        <v/>
      </c>
      <c r="P37" s="35">
        <f>SUM(K14,N14,Q14,T14,W14,Z14,H20,K20,N20,Q20,T20,W20,Z20,H26,K26,N26,Q26,T26,W26,Z26,H32,K32,N32,Q32,T32,W32,Z32,H38,K38,N38)</f>
        <v>0</v>
      </c>
      <c r="Q37" s="31"/>
      <c r="R37" s="28"/>
      <c r="S37" s="28"/>
      <c r="T37" s="28"/>
      <c r="U37" s="28"/>
      <c r="V37" s="28"/>
      <c r="W37" s="28"/>
      <c r="X37" s="28"/>
      <c r="Y37" s="28"/>
      <c r="Z37" s="28"/>
      <c r="AA37" s="34"/>
      <c r="AB37" s="13">
        <f>SUM(COUNT(I36,J36,M36),AB13,AB19,AB25,AB31)</f>
        <v>0</v>
      </c>
      <c r="AC37" s="20">
        <f>SUM(COUNTIF(G36:N37,"&lt;0"),AC13,AC19,AC25,AC31)</f>
        <v>0</v>
      </c>
      <c r="AD37" s="83"/>
      <c r="AE37" s="84"/>
      <c r="AF37" s="84"/>
      <c r="AG37" s="84"/>
      <c r="AH37" s="85"/>
      <c r="AI37" s="14"/>
    </row>
    <row r="38" spans="1:35" ht="6" customHeight="1" thickBot="1" x14ac:dyDescent="0.3">
      <c r="A38" s="6"/>
      <c r="B38" s="7"/>
      <c r="C38" s="7"/>
      <c r="D38" s="7"/>
      <c r="E38" s="7"/>
      <c r="F38" s="7"/>
      <c r="G38" s="36" t="str">
        <f>IF(G36=H34,"",G36)</f>
        <v/>
      </c>
      <c r="H38" s="36" t="str">
        <f>IF(G36="","",IF(G36=H34,1,""))</f>
        <v/>
      </c>
      <c r="I38" s="36" t="str">
        <f>IF(G36="","",1)</f>
        <v/>
      </c>
      <c r="J38" s="36" t="str">
        <f>IF(J36=K34,"",J36)</f>
        <v/>
      </c>
      <c r="K38" s="36" t="str">
        <f>IF(J36="","",IF(J36=K34,1,""))</f>
        <v/>
      </c>
      <c r="L38" s="36" t="str">
        <f>IF(J36="","",1)</f>
        <v/>
      </c>
      <c r="M38" s="36" t="str">
        <f>IF(M36=N34,"",M36)</f>
        <v/>
      </c>
      <c r="N38" s="32" t="str">
        <f>IF(M36="","",IF(M36=N34,1,""))</f>
        <v/>
      </c>
      <c r="O38" s="36" t="str">
        <f>IF(M36="","",1)</f>
        <v/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25"/>
      <c r="AD38" s="21"/>
      <c r="AE38" s="21"/>
      <c r="AF38" s="21"/>
      <c r="AG38" s="21"/>
      <c r="AH38" s="21"/>
      <c r="AI38" s="22"/>
    </row>
    <row r="39" spans="1:35" ht="15.75" thickTop="1" x14ac:dyDescent="0.25">
      <c r="AF39" s="203" t="s">
        <v>23</v>
      </c>
      <c r="AG39" s="203"/>
      <c r="AH39" s="203"/>
      <c r="AI39" s="203"/>
    </row>
  </sheetData>
  <sheetProtection password="D4F5" sheet="1" objects="1" scenarios="1"/>
  <mergeCells count="128">
    <mergeCell ref="A7:F9"/>
    <mergeCell ref="T9:V9"/>
    <mergeCell ref="H9:J9"/>
    <mergeCell ref="K9:M9"/>
    <mergeCell ref="N9:P9"/>
    <mergeCell ref="Q9:S9"/>
    <mergeCell ref="H10:J11"/>
    <mergeCell ref="K10:M11"/>
    <mergeCell ref="N10:P11"/>
    <mergeCell ref="AD10:AG12"/>
    <mergeCell ref="AH10:AH11"/>
    <mergeCell ref="D24:E25"/>
    <mergeCell ref="G18:H19"/>
    <mergeCell ref="J18:K19"/>
    <mergeCell ref="M18:N19"/>
    <mergeCell ref="P18:Q19"/>
    <mergeCell ref="S18:T19"/>
    <mergeCell ref="A10:F13"/>
    <mergeCell ref="Z21:AB21"/>
    <mergeCell ref="Z27:AB27"/>
    <mergeCell ref="H15:J15"/>
    <mergeCell ref="K15:M15"/>
    <mergeCell ref="N15:P15"/>
    <mergeCell ref="Q15:S15"/>
    <mergeCell ref="T15:V15"/>
    <mergeCell ref="W15:Y15"/>
    <mergeCell ref="Z15:AB15"/>
    <mergeCell ref="K21:M21"/>
    <mergeCell ref="Z16:AB17"/>
    <mergeCell ref="H21:J21"/>
    <mergeCell ref="V18:W19"/>
    <mergeCell ref="Y18:Z19"/>
    <mergeCell ref="H16:J17"/>
    <mergeCell ref="K16:M17"/>
    <mergeCell ref="N16:P17"/>
    <mergeCell ref="Q16:S17"/>
    <mergeCell ref="T16:V17"/>
    <mergeCell ref="W16:Y17"/>
    <mergeCell ref="Q21:S21"/>
    <mergeCell ref="N21:P21"/>
    <mergeCell ref="T22:V23"/>
    <mergeCell ref="G30:H31"/>
    <mergeCell ref="J30:K31"/>
    <mergeCell ref="M30:N31"/>
    <mergeCell ref="P30:Q31"/>
    <mergeCell ref="H22:J23"/>
    <mergeCell ref="K22:M23"/>
    <mergeCell ref="N22:P23"/>
    <mergeCell ref="Q22:S23"/>
    <mergeCell ref="AF39:AI39"/>
    <mergeCell ref="G36:H37"/>
    <mergeCell ref="J36:K37"/>
    <mergeCell ref="M36:N37"/>
    <mergeCell ref="H34:J35"/>
    <mergeCell ref="K34:M35"/>
    <mergeCell ref="N34:P35"/>
    <mergeCell ref="H33:J33"/>
    <mergeCell ref="K33:M33"/>
    <mergeCell ref="N33:P33"/>
    <mergeCell ref="H27:J27"/>
    <mergeCell ref="K27:M27"/>
    <mergeCell ref="N27:P27"/>
    <mergeCell ref="Q27:S27"/>
    <mergeCell ref="T27:V27"/>
    <mergeCell ref="W27:Y27"/>
    <mergeCell ref="D36:E37"/>
    <mergeCell ref="D30:E31"/>
    <mergeCell ref="D18:E19"/>
    <mergeCell ref="Y30:Z31"/>
    <mergeCell ref="H28:J29"/>
    <mergeCell ref="K28:M29"/>
    <mergeCell ref="N28:P29"/>
    <mergeCell ref="Q28:S29"/>
    <mergeCell ref="T28:V29"/>
    <mergeCell ref="W28:Y29"/>
    <mergeCell ref="V24:W25"/>
    <mergeCell ref="Y24:Z25"/>
    <mergeCell ref="G24:H25"/>
    <mergeCell ref="J24:K25"/>
    <mergeCell ref="M24:N25"/>
    <mergeCell ref="P24:Q25"/>
    <mergeCell ref="S24:T25"/>
    <mergeCell ref="Z28:AB29"/>
    <mergeCell ref="S30:T31"/>
    <mergeCell ref="V30:W31"/>
    <mergeCell ref="W22:Y23"/>
    <mergeCell ref="Z22:AB23"/>
    <mergeCell ref="T21:V21"/>
    <mergeCell ref="W21:Y21"/>
    <mergeCell ref="H4:I5"/>
    <mergeCell ref="Q10:S11"/>
    <mergeCell ref="W9:Y9"/>
    <mergeCell ref="Z9:AB9"/>
    <mergeCell ref="J4:U5"/>
    <mergeCell ref="V4:Y5"/>
    <mergeCell ref="Z4:AB5"/>
    <mergeCell ref="O6:S7"/>
    <mergeCell ref="T6:U7"/>
    <mergeCell ref="V6:Z7"/>
    <mergeCell ref="AA6:AB7"/>
    <mergeCell ref="K8:M8"/>
    <mergeCell ref="N8:P8"/>
    <mergeCell ref="H6:L7"/>
    <mergeCell ref="M6:N7"/>
    <mergeCell ref="A1:F3"/>
    <mergeCell ref="A4:F6"/>
    <mergeCell ref="AD4:AH5"/>
    <mergeCell ref="AD6:AH7"/>
    <mergeCell ref="AD26:AH32"/>
    <mergeCell ref="AD34:AH35"/>
    <mergeCell ref="AD36:AH37"/>
    <mergeCell ref="H1:AB3"/>
    <mergeCell ref="AD13:AH16"/>
    <mergeCell ref="AD17:AH21"/>
    <mergeCell ref="AD22:AH25"/>
    <mergeCell ref="H8:J8"/>
    <mergeCell ref="AD9:AH9"/>
    <mergeCell ref="T10:V11"/>
    <mergeCell ref="W10:Y11"/>
    <mergeCell ref="Z10:AB11"/>
    <mergeCell ref="V12:W13"/>
    <mergeCell ref="Y12:Z13"/>
    <mergeCell ref="G12:H13"/>
    <mergeCell ref="I12:I13"/>
    <mergeCell ref="J12:K13"/>
    <mergeCell ref="M12:N13"/>
    <mergeCell ref="P12:Q13"/>
    <mergeCell ref="S12:T13"/>
  </mergeCells>
  <conditionalFormatting sqref="M12:N13 P12:Q13 S12:T13 V12:W13 Y12:Z13 G18:H19 J18:K19 M18:N19 P18:Q19 S18:T19 V18:W19 Y18:Z19 J24:K25 M24:N25 P24:Q25 S24:T25 V24:W25 Y24:Z25 J30:K31 M30:N31 P30:Q31 S30:T31 V30:W31 Y30:Z31 J36:K37 M36:N37 G36:H37 G24:H25 G30:H31 J12:K13">
    <cfRule type="cellIs" dxfId="21" priority="103" operator="lessThan">
      <formula>0</formula>
    </cfRule>
    <cfRule type="containsBlanks" dxfId="20" priority="104">
      <formula>LEN(TRIM(G12))=0</formula>
    </cfRule>
    <cfRule type="cellIs" dxfId="19" priority="105" operator="greaterThan">
      <formula>$T$6</formula>
    </cfRule>
  </conditionalFormatting>
  <conditionalFormatting sqref="M12:N13 P12:Q13 S12:T13 V12:W13 Y12:Z13 M18:N19 P18:Q19 S18:T19 V18:W19 Y18:Z19 M24:N25 P24:Q25 S24:T25 V24:W25 Y24:Z25 M30:N31 P30:Q31 S30:T31 V30:W31 Y30:Z31 M36:N37 G18:H19 G24:H25 G30:H31 G36:H37">
    <cfRule type="cellIs" dxfId="18" priority="102" operator="greaterThan">
      <formula>$T$6</formula>
    </cfRule>
  </conditionalFormatting>
  <conditionalFormatting sqref="H10:AB11 H16:AB17 H22:AB23 H28:AB29 T6:U7 AA6:AB7 H34:P35">
    <cfRule type="containsBlanks" dxfId="17" priority="101">
      <formula>LEN(TRIM(H6))=0</formula>
    </cfRule>
  </conditionalFormatting>
  <conditionalFormatting sqref="M12:N13 P12:Q13 S12:T13 V12:W13 Y12:Z13 M18:N19 P18:Q19 S18:T19 V18:W19 Y18:Z19 M24:N25 P24:Q25 S24:T25 V24:W25 Y24:Z25 M30:N31 P30:Q31 S30:T31 V30:W31 Y30:Z31 M36:N37 G18:H19 G24:H25 G30:H31 G36:H37 J12:K13">
    <cfRule type="containsBlanks" dxfId="16" priority="99">
      <formula>LEN(TRIM(G12))=0</formula>
    </cfRule>
    <cfRule type="cellIs" dxfId="15" priority="100" operator="greaterThan">
      <formula>$T$6</formula>
    </cfRule>
  </conditionalFormatting>
  <conditionalFormatting sqref="N27:AB29 J33:K37 M30:N31 L33:L35 P30:Q31 P33:Q37 S30:T31 M33:N37 V30:W31 Y30:Z31 I33:I35 D33:H37 O33:O35">
    <cfRule type="expression" dxfId="14" priority="26">
      <formula>IF($M$6="NÃO",TRUE,FALSE)</formula>
    </cfRule>
  </conditionalFormatting>
  <conditionalFormatting sqref="AA6">
    <cfRule type="aboveAverage" dxfId="13" priority="23"/>
    <cfRule type="aboveAverage" dxfId="12" priority="24"/>
  </conditionalFormatting>
  <conditionalFormatting sqref="AD13:AH16">
    <cfRule type="cellIs" dxfId="11" priority="16" operator="equal">
      <formula>"VERIFIQUE A MEDIÇÃO/DIGITAÇÃO INCORRETA, POIS HÁ CONSUMOS DIÁRIOS NEGATIVOS"</formula>
    </cfRule>
  </conditionalFormatting>
  <conditionalFormatting sqref="AD17:AH21">
    <cfRule type="cellIs" dxfId="10" priority="14" operator="equal">
      <formula>"VERIFIQUE A MEDIÇÃO/DIGITAÇÃO, POIS HÁ CONSUMOS DIÁRIOS COM VALOR ZERO"</formula>
    </cfRule>
  </conditionalFormatting>
  <conditionalFormatting sqref="AD22:AH25">
    <cfRule type="cellIs" dxfId="9" priority="1" operator="equal">
      <formula>"CONSUMO NORMAL, DENTRO DO PREVISTO"</formula>
    </cfRule>
    <cfRule type="cellIs" dxfId="8" priority="8" operator="equal">
      <formula>"DIGITAR A QUANTIDADE DE ALUNOS PARA O CORRETO FUNCIONAMENTO DA PLANILHA"</formula>
    </cfRule>
    <cfRule type="cellIs" dxfId="7" priority="9" operator="equal">
      <formula>"CONSUMO ACIMA DO PREVISTO EM ATÉ 20%"</formula>
    </cfRule>
    <cfRule type="cellIs" dxfId="6" priority="13" operator="equal">
      <formula>"VERIFIQUE, POIS O CONSUMO MENSAL ACUMULADO ESTÁ MAIS DE 20% ACIMA DO PREVISTO"</formula>
    </cfRule>
  </conditionalFormatting>
  <conditionalFormatting sqref="AD26">
    <cfRule type="cellIs" dxfId="5" priority="12" operator="equal">
      <formula>"HÁ MEDIÇÕES NÃO REGISTRADAS/DIGITADAS. EM CASO DE LEITURA NÃO EFETUADA, FAVOR DIGITAR A LEITURA ANTERIOR ACRESCIDA DE 1 m³"</formula>
    </cfRule>
  </conditionalFormatting>
  <conditionalFormatting sqref="AD6:AH7">
    <cfRule type="cellIs" dxfId="4" priority="10" operator="greaterThan">
      <formula>$AA$6*1.2</formula>
    </cfRule>
    <cfRule type="cellIs" dxfId="3" priority="11" operator="between">
      <formula>$AA$6</formula>
      <formula>$AA$6*1.2</formula>
    </cfRule>
  </conditionalFormatting>
  <conditionalFormatting sqref="AH10:AH11">
    <cfRule type="cellIs" dxfId="2" priority="4" operator="greaterThan">
      <formula>0</formula>
    </cfRule>
  </conditionalFormatting>
  <conditionalFormatting sqref="AH12">
    <cfRule type="cellIs" dxfId="1" priority="3" operator="equal">
      <formula>"DIA(S)"</formula>
    </cfRule>
  </conditionalFormatting>
  <conditionalFormatting sqref="AD10:AG12">
    <cfRule type="cellIs" dxfId="0" priority="2" operator="equal">
      <formula>"VERIFIQUE, POIS HÁ CONSUMOS DIÁRIOS ACIMA DO PREVISTO EM"</formula>
    </cfRule>
  </conditionalFormatting>
  <dataValidations count="4">
    <dataValidation type="whole" allowBlank="1" showInputMessage="1" showErrorMessage="1" sqref="AA37 K10:AB11 R36:Z37 H34:AB35 H28:AB29 H22:AB23 H16:AB17">
      <formula1>1</formula1>
      <formula2>99999</formula2>
    </dataValidation>
    <dataValidation type="whole" allowBlank="1" showInputMessage="1" showErrorMessage="1" promptTitle="OBSERVAÇÕES:" prompt="1. Para o cálculo do consumo previsto dia (m³). estamos considerando 8 litros por aluno/dia._x000a_2. Para o correto funcionamento da planilha, a quantidade de alunos deverá ser digitada." sqref="Z4:AB5">
      <formula1>1</formula1>
      <formula2>2000</formula2>
    </dataValidation>
    <dataValidation type="list" allowBlank="1" showInputMessage="1" showErrorMessage="1" sqref="M6:N7">
      <formula1>$AM$9:$AN$9</formula1>
    </dataValidation>
    <dataValidation type="whole" allowBlank="1" showInputMessage="1" showErrorMessage="1" promptTitle="LEMBRETES" prompt="1. Digitar somente números da cor preta (hidrômetro)._x000a_2. Ao lançar valores do próximo mês, sugerimos fazê-lo em outra cópia desta planilha._x000a_" sqref="H10:J11">
      <formula1>1</formula1>
      <formula2>99999</formula2>
    </dataValidation>
  </dataValidation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Check_consumo</vt:lpstr>
      <vt:lpstr>Check_consumo!Area_de_impressao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</dc:creator>
  <cp:lastModifiedBy>Usuario</cp:lastModifiedBy>
  <cp:revision/>
  <dcterms:created xsi:type="dcterms:W3CDTF">2014-10-27T13:56:21Z</dcterms:created>
  <dcterms:modified xsi:type="dcterms:W3CDTF">2018-05-07T18:23:15Z</dcterms:modified>
</cp:coreProperties>
</file>